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145" activeTab="9"/>
  </bookViews>
  <sheets>
    <sheet name="день 1 " sheetId="3" r:id="rId1"/>
    <sheet name="день 2" sheetId="1" r:id="rId2"/>
    <sheet name="день 3" sheetId="2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definedNames>
    <definedName name="_xlnm.Print_Area" localSheetId="9">'день 10'!$A$1:$O$28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0" l="1"/>
  <c r="C25" i="10"/>
  <c r="C20" i="10"/>
  <c r="C13" i="10"/>
  <c r="C10" i="10"/>
  <c r="N23" i="10"/>
  <c r="G23" i="10"/>
  <c r="F23" i="10"/>
  <c r="E23" i="10"/>
  <c r="D23" i="10"/>
  <c r="C23" i="10"/>
  <c r="C27" i="9"/>
  <c r="C25" i="9"/>
  <c r="C19" i="9"/>
  <c r="C13" i="9"/>
  <c r="C10" i="9"/>
  <c r="C23" i="8"/>
  <c r="C25" i="8"/>
  <c r="C19" i="8"/>
  <c r="C12" i="8"/>
  <c r="C9" i="8"/>
  <c r="C13" i="7"/>
  <c r="C26" i="7" s="1"/>
  <c r="C24" i="7"/>
  <c r="C20" i="7"/>
  <c r="C10" i="7"/>
  <c r="C26" i="6"/>
  <c r="C24" i="6"/>
  <c r="C19" i="6"/>
  <c r="C9" i="6"/>
  <c r="C29" i="5"/>
  <c r="C27" i="5"/>
  <c r="C21" i="5"/>
  <c r="C13" i="5"/>
  <c r="C10" i="5"/>
  <c r="C27" i="4"/>
  <c r="C25" i="4"/>
  <c r="C19" i="4"/>
  <c r="C13" i="4"/>
  <c r="C10" i="4"/>
  <c r="C18" i="2"/>
  <c r="C26" i="2" s="1"/>
  <c r="C24" i="2"/>
  <c r="C11" i="2"/>
  <c r="C8" i="2"/>
  <c r="C9" i="1"/>
  <c r="C27" i="1" s="1"/>
  <c r="C25" i="1"/>
  <c r="C21" i="1"/>
  <c r="C12" i="1"/>
  <c r="C25" i="3"/>
  <c r="C27" i="3" s="1"/>
  <c r="C20" i="3"/>
  <c r="C12" i="3"/>
  <c r="C9" i="3"/>
  <c r="E10" i="10" l="1"/>
  <c r="F10" i="10"/>
  <c r="G10" i="10"/>
  <c r="H10" i="10"/>
  <c r="I10" i="10"/>
  <c r="J10" i="10"/>
  <c r="K10" i="10"/>
  <c r="L10" i="10"/>
  <c r="M10" i="10"/>
  <c r="N10" i="10"/>
  <c r="O10" i="10"/>
  <c r="D10" i="10"/>
  <c r="E27" i="10" l="1"/>
  <c r="F27" i="10"/>
  <c r="H27" i="10"/>
  <c r="I27" i="10"/>
  <c r="E25" i="10"/>
  <c r="F25" i="10"/>
  <c r="G25" i="10"/>
  <c r="G27" i="10" s="1"/>
  <c r="H25" i="10"/>
  <c r="I25" i="10"/>
  <c r="J25" i="10"/>
  <c r="J27" i="10" s="1"/>
  <c r="K25" i="10"/>
  <c r="K27" i="10" s="1"/>
  <c r="L25" i="10"/>
  <c r="L27" i="10" s="1"/>
  <c r="M25" i="10"/>
  <c r="M27" i="10" s="1"/>
  <c r="N25" i="10"/>
  <c r="N27" i="10" s="1"/>
  <c r="O25" i="10"/>
  <c r="O27" i="10" s="1"/>
  <c r="D25" i="10"/>
  <c r="D27" i="10" s="1"/>
  <c r="E20" i="10"/>
  <c r="F20" i="10"/>
  <c r="G20" i="10"/>
  <c r="H20" i="10"/>
  <c r="I20" i="10"/>
  <c r="J20" i="10"/>
  <c r="K20" i="10"/>
  <c r="L20" i="10"/>
  <c r="M20" i="10"/>
  <c r="N20" i="10"/>
  <c r="O20" i="10"/>
  <c r="D20" i="10"/>
  <c r="E13" i="10"/>
  <c r="F13" i="10"/>
  <c r="G13" i="10"/>
  <c r="H13" i="10"/>
  <c r="I13" i="10"/>
  <c r="J13" i="10"/>
  <c r="K13" i="10"/>
  <c r="L13" i="10"/>
  <c r="M13" i="10"/>
  <c r="N13" i="10"/>
  <c r="O13" i="10"/>
  <c r="D13" i="10"/>
  <c r="E25" i="9"/>
  <c r="F25" i="9"/>
  <c r="G25" i="9"/>
  <c r="H25" i="9"/>
  <c r="I25" i="9"/>
  <c r="J25" i="9"/>
  <c r="K25" i="9"/>
  <c r="L25" i="9"/>
  <c r="M25" i="9"/>
  <c r="N25" i="9"/>
  <c r="O25" i="9"/>
  <c r="D25" i="9"/>
  <c r="E19" i="9"/>
  <c r="F19" i="9"/>
  <c r="G19" i="9"/>
  <c r="H19" i="9"/>
  <c r="I19" i="9"/>
  <c r="J19" i="9"/>
  <c r="K19" i="9"/>
  <c r="L19" i="9"/>
  <c r="M19" i="9"/>
  <c r="N19" i="9"/>
  <c r="O19" i="9"/>
  <c r="D19" i="9"/>
  <c r="F27" i="9" l="1"/>
  <c r="D27" i="9"/>
  <c r="E10" i="9"/>
  <c r="F10" i="9"/>
  <c r="G10" i="9"/>
  <c r="H10" i="9"/>
  <c r="I10" i="9"/>
  <c r="J10" i="9"/>
  <c r="K10" i="9"/>
  <c r="L10" i="9"/>
  <c r="M10" i="9"/>
  <c r="N10" i="9"/>
  <c r="O10" i="9"/>
  <c r="D10" i="9"/>
  <c r="E13" i="9"/>
  <c r="E27" i="9" s="1"/>
  <c r="F13" i="9"/>
  <c r="G13" i="9"/>
  <c r="G27" i="9" s="1"/>
  <c r="H13" i="9"/>
  <c r="H27" i="9" s="1"/>
  <c r="I13" i="9"/>
  <c r="I27" i="9" s="1"/>
  <c r="J13" i="9"/>
  <c r="J27" i="9" s="1"/>
  <c r="K13" i="9"/>
  <c r="K27" i="9" s="1"/>
  <c r="L13" i="9"/>
  <c r="L27" i="9" s="1"/>
  <c r="M13" i="9"/>
  <c r="M27" i="9" s="1"/>
  <c r="N13" i="9"/>
  <c r="N27" i="9" s="1"/>
  <c r="O13" i="9"/>
  <c r="O27" i="9" s="1"/>
  <c r="D13" i="9"/>
  <c r="E23" i="8"/>
  <c r="E25" i="8" s="1"/>
  <c r="F25" i="8"/>
  <c r="G23" i="8"/>
  <c r="G25" i="8" s="1"/>
  <c r="H23" i="8"/>
  <c r="H25" i="8" s="1"/>
  <c r="I23" i="8"/>
  <c r="I25" i="8" s="1"/>
  <c r="J23" i="8"/>
  <c r="J25" i="8" s="1"/>
  <c r="K23" i="8"/>
  <c r="K25" i="8" s="1"/>
  <c r="L23" i="8"/>
  <c r="L25" i="8" s="1"/>
  <c r="M23" i="8"/>
  <c r="M25" i="8" s="1"/>
  <c r="N23" i="8"/>
  <c r="N25" i="8" s="1"/>
  <c r="O23" i="8"/>
  <c r="O25" i="8" s="1"/>
  <c r="D23" i="8"/>
  <c r="D25" i="8" s="1"/>
  <c r="E12" i="8"/>
  <c r="F12" i="8"/>
  <c r="G12" i="8"/>
  <c r="H12" i="8"/>
  <c r="I12" i="8"/>
  <c r="J12" i="8"/>
  <c r="K12" i="8"/>
  <c r="L12" i="8"/>
  <c r="M12" i="8"/>
  <c r="N12" i="8"/>
  <c r="O12" i="8"/>
  <c r="D12" i="8"/>
  <c r="E19" i="8"/>
  <c r="F19" i="8"/>
  <c r="G19" i="8"/>
  <c r="H19" i="8"/>
  <c r="I19" i="8"/>
  <c r="J19" i="8"/>
  <c r="K19" i="8"/>
  <c r="L19" i="8"/>
  <c r="M19" i="8"/>
  <c r="N19" i="8"/>
  <c r="O19" i="8"/>
  <c r="D19" i="8"/>
  <c r="E9" i="8"/>
  <c r="F9" i="8"/>
  <c r="G9" i="8"/>
  <c r="H9" i="8"/>
  <c r="I9" i="8"/>
  <c r="J9" i="8"/>
  <c r="K9" i="8"/>
  <c r="L9" i="8"/>
  <c r="M9" i="8"/>
  <c r="N9" i="8"/>
  <c r="O9" i="8"/>
  <c r="D9" i="8"/>
  <c r="E24" i="7"/>
  <c r="F24" i="7"/>
  <c r="G24" i="7"/>
  <c r="H24" i="7"/>
  <c r="I24" i="7"/>
  <c r="J24" i="7"/>
  <c r="K24" i="7"/>
  <c r="L24" i="7"/>
  <c r="M24" i="7"/>
  <c r="N24" i="7"/>
  <c r="O24" i="7"/>
  <c r="D24" i="7"/>
  <c r="E20" i="7"/>
  <c r="F20" i="7"/>
  <c r="G20" i="7"/>
  <c r="H20" i="7"/>
  <c r="I20" i="7"/>
  <c r="J20" i="7"/>
  <c r="K20" i="7"/>
  <c r="L20" i="7"/>
  <c r="M20" i="7"/>
  <c r="N20" i="7"/>
  <c r="O20" i="7"/>
  <c r="D20" i="7"/>
  <c r="E10" i="7"/>
  <c r="F10" i="7"/>
  <c r="G10" i="7"/>
  <c r="H10" i="7"/>
  <c r="I10" i="7"/>
  <c r="J10" i="7"/>
  <c r="K10" i="7"/>
  <c r="L10" i="7"/>
  <c r="M10" i="7"/>
  <c r="N10" i="7"/>
  <c r="O10" i="7"/>
  <c r="D10" i="7"/>
  <c r="E13" i="7"/>
  <c r="E26" i="7" s="1"/>
  <c r="F13" i="7"/>
  <c r="F26" i="7" s="1"/>
  <c r="G13" i="7"/>
  <c r="G26" i="7" s="1"/>
  <c r="H13" i="7"/>
  <c r="H26" i="7" s="1"/>
  <c r="I13" i="7"/>
  <c r="I26" i="7" s="1"/>
  <c r="J13" i="7"/>
  <c r="J26" i="7" s="1"/>
  <c r="K13" i="7"/>
  <c r="K26" i="7" s="1"/>
  <c r="L13" i="7"/>
  <c r="L26" i="7" s="1"/>
  <c r="M13" i="7"/>
  <c r="M26" i="7" s="1"/>
  <c r="N13" i="7"/>
  <c r="N26" i="7" s="1"/>
  <c r="O13" i="7"/>
  <c r="O26" i="7" s="1"/>
  <c r="D13" i="7"/>
  <c r="D26" i="7" s="1"/>
  <c r="E24" i="6"/>
  <c r="F24" i="6"/>
  <c r="G24" i="6"/>
  <c r="H24" i="6"/>
  <c r="I24" i="6"/>
  <c r="J24" i="6"/>
  <c r="K24" i="6"/>
  <c r="L24" i="6"/>
  <c r="M24" i="6"/>
  <c r="N24" i="6"/>
  <c r="O24" i="6"/>
  <c r="D24" i="6"/>
  <c r="E9" i="6"/>
  <c r="F9" i="6"/>
  <c r="G9" i="6"/>
  <c r="H9" i="6"/>
  <c r="H26" i="6" s="1"/>
  <c r="I9" i="6"/>
  <c r="J9" i="6"/>
  <c r="K9" i="6"/>
  <c r="L9" i="6"/>
  <c r="M9" i="6"/>
  <c r="N9" i="6"/>
  <c r="O9" i="6"/>
  <c r="D9" i="6"/>
  <c r="E12" i="6"/>
  <c r="F12" i="6"/>
  <c r="G12" i="6"/>
  <c r="H12" i="6"/>
  <c r="I12" i="6"/>
  <c r="J12" i="6"/>
  <c r="K12" i="6"/>
  <c r="L12" i="6"/>
  <c r="M12" i="6"/>
  <c r="N12" i="6"/>
  <c r="O12" i="6"/>
  <c r="D12" i="6"/>
  <c r="E19" i="6"/>
  <c r="F19" i="6"/>
  <c r="G19" i="6"/>
  <c r="H19" i="6"/>
  <c r="I19" i="6"/>
  <c r="I26" i="6" s="1"/>
  <c r="J19" i="6"/>
  <c r="K19" i="6"/>
  <c r="L19" i="6"/>
  <c r="M19" i="6"/>
  <c r="N19" i="6"/>
  <c r="O19" i="6"/>
  <c r="D19" i="6"/>
  <c r="E27" i="5"/>
  <c r="F27" i="5"/>
  <c r="G27" i="5"/>
  <c r="H27" i="5"/>
  <c r="I27" i="5"/>
  <c r="J27" i="5"/>
  <c r="K27" i="5"/>
  <c r="L27" i="5"/>
  <c r="M27" i="5"/>
  <c r="N27" i="5"/>
  <c r="O27" i="5"/>
  <c r="D27" i="5"/>
  <c r="E21" i="5"/>
  <c r="F21" i="5"/>
  <c r="G21" i="5"/>
  <c r="H21" i="5"/>
  <c r="I21" i="5"/>
  <c r="J21" i="5"/>
  <c r="K21" i="5"/>
  <c r="L21" i="5"/>
  <c r="M21" i="5"/>
  <c r="N21" i="5"/>
  <c r="O21" i="5"/>
  <c r="D21" i="5"/>
  <c r="E13" i="5"/>
  <c r="F13" i="5"/>
  <c r="G13" i="5"/>
  <c r="H13" i="5"/>
  <c r="I13" i="5"/>
  <c r="J13" i="5"/>
  <c r="K13" i="5"/>
  <c r="L13" i="5"/>
  <c r="M13" i="5"/>
  <c r="N13" i="5"/>
  <c r="O13" i="5"/>
  <c r="D13" i="5"/>
  <c r="E10" i="5"/>
  <c r="F10" i="5"/>
  <c r="G10" i="5"/>
  <c r="H10" i="5"/>
  <c r="I10" i="5"/>
  <c r="J10" i="5"/>
  <c r="K10" i="5"/>
  <c r="L10" i="5"/>
  <c r="M10" i="5"/>
  <c r="N10" i="5"/>
  <c r="O10" i="5"/>
  <c r="D10" i="5"/>
  <c r="E27" i="4"/>
  <c r="H27" i="4"/>
  <c r="E25" i="4"/>
  <c r="F25" i="4"/>
  <c r="F27" i="4" s="1"/>
  <c r="G25" i="4"/>
  <c r="G27" i="4" s="1"/>
  <c r="H25" i="4"/>
  <c r="I25" i="4"/>
  <c r="J25" i="4"/>
  <c r="J27" i="4" s="1"/>
  <c r="K25" i="4"/>
  <c r="K27" i="4" s="1"/>
  <c r="L25" i="4"/>
  <c r="L27" i="4" s="1"/>
  <c r="M25" i="4"/>
  <c r="M27" i="4" s="1"/>
  <c r="N25" i="4"/>
  <c r="N27" i="4" s="1"/>
  <c r="O25" i="4"/>
  <c r="O27" i="4" s="1"/>
  <c r="D25" i="4"/>
  <c r="D27" i="4" s="1"/>
  <c r="E19" i="4"/>
  <c r="F19" i="4"/>
  <c r="G19" i="4"/>
  <c r="H19" i="4"/>
  <c r="I19" i="4"/>
  <c r="I27" i="4" s="1"/>
  <c r="J19" i="4"/>
  <c r="K19" i="4"/>
  <c r="L19" i="4"/>
  <c r="M19" i="4"/>
  <c r="N19" i="4"/>
  <c r="O19" i="4"/>
  <c r="D19" i="4"/>
  <c r="E13" i="4"/>
  <c r="F13" i="4"/>
  <c r="G13" i="4"/>
  <c r="H13" i="4"/>
  <c r="I13" i="4"/>
  <c r="J13" i="4"/>
  <c r="K13" i="4"/>
  <c r="L13" i="4"/>
  <c r="M13" i="4"/>
  <c r="N13" i="4"/>
  <c r="O13" i="4"/>
  <c r="D13" i="4"/>
  <c r="E10" i="4"/>
  <c r="F10" i="4"/>
  <c r="G10" i="4"/>
  <c r="H10" i="4"/>
  <c r="I10" i="4"/>
  <c r="J10" i="4"/>
  <c r="K10" i="4"/>
  <c r="L10" i="4"/>
  <c r="M10" i="4"/>
  <c r="N10" i="4"/>
  <c r="O10" i="4"/>
  <c r="D10" i="4"/>
  <c r="E12" i="3"/>
  <c r="F12" i="3"/>
  <c r="G12" i="3"/>
  <c r="H12" i="3"/>
  <c r="I12" i="3"/>
  <c r="J12" i="3"/>
  <c r="K12" i="3"/>
  <c r="L12" i="3"/>
  <c r="M12" i="3"/>
  <c r="N12" i="3"/>
  <c r="O12" i="3"/>
  <c r="D12" i="3"/>
  <c r="E9" i="3"/>
  <c r="F9" i="3"/>
  <c r="G9" i="3"/>
  <c r="H9" i="3"/>
  <c r="I9" i="3"/>
  <c r="J9" i="3"/>
  <c r="K9" i="3"/>
  <c r="L9" i="3"/>
  <c r="M9" i="3"/>
  <c r="N9" i="3"/>
  <c r="O9" i="3"/>
  <c r="D9" i="3"/>
  <c r="K26" i="6" l="1"/>
  <c r="N26" i="6"/>
  <c r="J26" i="6"/>
  <c r="F26" i="6"/>
  <c r="G26" i="6"/>
  <c r="M26" i="6"/>
  <c r="E26" i="6"/>
  <c r="O26" i="6"/>
  <c r="D26" i="6"/>
  <c r="L26" i="6"/>
  <c r="L29" i="5"/>
  <c r="H29" i="5"/>
  <c r="I29" i="5"/>
  <c r="O29" i="5"/>
  <c r="K29" i="5"/>
  <c r="G29" i="5"/>
  <c r="M29" i="5"/>
  <c r="N29" i="5"/>
  <c r="J29" i="5"/>
  <c r="F29" i="5"/>
  <c r="E29" i="5"/>
  <c r="D29" i="5"/>
  <c r="E24" i="2"/>
  <c r="F24" i="2"/>
  <c r="G24" i="2"/>
  <c r="H24" i="2"/>
  <c r="I24" i="2"/>
  <c r="J24" i="2"/>
  <c r="K24" i="2"/>
  <c r="L24" i="2"/>
  <c r="M24" i="2"/>
  <c r="N24" i="2"/>
  <c r="O24" i="2"/>
  <c r="D24" i="2"/>
  <c r="E18" i="2"/>
  <c r="F18" i="2"/>
  <c r="G18" i="2"/>
  <c r="H18" i="2"/>
  <c r="I18" i="2"/>
  <c r="J18" i="2"/>
  <c r="K18" i="2"/>
  <c r="L18" i="2"/>
  <c r="M18" i="2"/>
  <c r="N18" i="2"/>
  <c r="O18" i="2"/>
  <c r="D18" i="2"/>
  <c r="E11" i="2"/>
  <c r="F11" i="2"/>
  <c r="G11" i="2"/>
  <c r="H11" i="2"/>
  <c r="I11" i="2"/>
  <c r="J11" i="2"/>
  <c r="K11" i="2"/>
  <c r="L11" i="2"/>
  <c r="M11" i="2"/>
  <c r="N11" i="2"/>
  <c r="O11" i="2"/>
  <c r="D11" i="2"/>
  <c r="G8" i="2"/>
  <c r="E8" i="2"/>
  <c r="F8" i="2"/>
  <c r="H8" i="2"/>
  <c r="I8" i="2"/>
  <c r="J8" i="2"/>
  <c r="K8" i="2"/>
  <c r="L8" i="2"/>
  <c r="M8" i="2"/>
  <c r="N8" i="2"/>
  <c r="O8" i="2"/>
  <c r="D8" i="2"/>
  <c r="E25" i="1"/>
  <c r="F25" i="1"/>
  <c r="G25" i="1"/>
  <c r="H25" i="1"/>
  <c r="I25" i="1"/>
  <c r="J25" i="1"/>
  <c r="K25" i="1"/>
  <c r="L25" i="1"/>
  <c r="M25" i="1"/>
  <c r="N25" i="1"/>
  <c r="O25" i="1"/>
  <c r="D25" i="1"/>
  <c r="E21" i="1"/>
  <c r="F21" i="1"/>
  <c r="G21" i="1"/>
  <c r="H21" i="1"/>
  <c r="I21" i="1"/>
  <c r="J21" i="1"/>
  <c r="K21" i="1"/>
  <c r="L21" i="1"/>
  <c r="M21" i="1"/>
  <c r="N21" i="1"/>
  <c r="O21" i="1"/>
  <c r="D21" i="1"/>
  <c r="E9" i="1"/>
  <c r="F9" i="1"/>
  <c r="F27" i="1" s="1"/>
  <c r="G9" i="1"/>
  <c r="H9" i="1"/>
  <c r="I9" i="1"/>
  <c r="J9" i="1"/>
  <c r="K9" i="1"/>
  <c r="L9" i="1"/>
  <c r="M9" i="1"/>
  <c r="N9" i="1"/>
  <c r="O9" i="1"/>
  <c r="D9" i="1"/>
  <c r="E25" i="3"/>
  <c r="F25" i="3"/>
  <c r="G25" i="3"/>
  <c r="H25" i="3"/>
  <c r="I25" i="3"/>
  <c r="J25" i="3"/>
  <c r="K25" i="3"/>
  <c r="L25" i="3"/>
  <c r="M25" i="3"/>
  <c r="N25" i="3"/>
  <c r="O25" i="3"/>
  <c r="D25" i="3"/>
  <c r="E20" i="3"/>
  <c r="F20" i="3"/>
  <c r="F27" i="3" s="1"/>
  <c r="G20" i="3"/>
  <c r="H20" i="3"/>
  <c r="I20" i="3"/>
  <c r="I27" i="3" s="1"/>
  <c r="J20" i="3"/>
  <c r="K20" i="3"/>
  <c r="L20" i="3"/>
  <c r="L27" i="3" s="1"/>
  <c r="M20" i="3"/>
  <c r="N20" i="3"/>
  <c r="N27" i="3" s="1"/>
  <c r="O20" i="3"/>
  <c r="D20" i="3"/>
  <c r="D27" i="3" s="1"/>
  <c r="I27" i="1" l="1"/>
  <c r="M26" i="2"/>
  <c r="O26" i="2"/>
  <c r="K26" i="2"/>
  <c r="G26" i="2"/>
  <c r="E26" i="2"/>
  <c r="K27" i="1"/>
  <c r="O27" i="1"/>
  <c r="N27" i="1"/>
  <c r="M27" i="1"/>
  <c r="L27" i="1"/>
  <c r="J27" i="1"/>
  <c r="H27" i="1"/>
  <c r="G27" i="1"/>
  <c r="E27" i="1"/>
  <c r="D27" i="1"/>
  <c r="O27" i="3"/>
  <c r="M27" i="3"/>
  <c r="K27" i="3"/>
  <c r="J27" i="3"/>
  <c r="H27" i="3"/>
  <c r="G27" i="3"/>
  <c r="E27" i="3"/>
  <c r="N26" i="2"/>
  <c r="J26" i="2"/>
  <c r="I26" i="2"/>
  <c r="F26" i="2"/>
  <c r="D26" i="2"/>
  <c r="L26" i="2"/>
  <c r="H26" i="2"/>
</calcChain>
</file>

<file path=xl/sharedStrings.xml><?xml version="1.0" encoding="utf-8"?>
<sst xmlns="http://schemas.openxmlformats.org/spreadsheetml/2006/main" count="568" uniqueCount="117">
  <si>
    <t>№ ТК</t>
  </si>
  <si>
    <t>Блюдо</t>
  </si>
  <si>
    <t>Выход</t>
  </si>
  <si>
    <t xml:space="preserve">Белки </t>
  </si>
  <si>
    <t xml:space="preserve">Жиры </t>
  </si>
  <si>
    <t>Углеводы</t>
  </si>
  <si>
    <t>Эн/ц, ккал</t>
  </si>
  <si>
    <t>Витамины</t>
  </si>
  <si>
    <t xml:space="preserve">минеральные вещества </t>
  </si>
  <si>
    <t>В1,мг</t>
  </si>
  <si>
    <t>С, мг</t>
  </si>
  <si>
    <t>А,мг</t>
  </si>
  <si>
    <t>Е,мг</t>
  </si>
  <si>
    <t>Са,мг</t>
  </si>
  <si>
    <t>Mg,мг</t>
  </si>
  <si>
    <t>Р,мг</t>
  </si>
  <si>
    <t>Fe, мг</t>
  </si>
  <si>
    <t>Завтрак</t>
  </si>
  <si>
    <t xml:space="preserve">Каша молочная ячневая </t>
  </si>
  <si>
    <t xml:space="preserve">Печенье </t>
  </si>
  <si>
    <t>Чай с сахаром</t>
  </si>
  <si>
    <t>Итого</t>
  </si>
  <si>
    <t>II завтрак</t>
  </si>
  <si>
    <t>Яблоко</t>
  </si>
  <si>
    <t>Обед</t>
  </si>
  <si>
    <t xml:space="preserve">Суп рыбный с </t>
  </si>
  <si>
    <t xml:space="preserve">перловкой и сметаной </t>
  </si>
  <si>
    <t xml:space="preserve">Биточки рубл. из птицы запечённые </t>
  </si>
  <si>
    <t xml:space="preserve">Рис отварной </t>
  </si>
  <si>
    <t xml:space="preserve">Соус красный основной </t>
  </si>
  <si>
    <t xml:space="preserve">Напиток из лимона </t>
  </si>
  <si>
    <t>Хлеб ржаной</t>
  </si>
  <si>
    <t>Уплотненный полдник</t>
  </si>
  <si>
    <t xml:space="preserve">Сырники со сгущённым молоком </t>
  </si>
  <si>
    <t>Жиры</t>
  </si>
  <si>
    <t xml:space="preserve">Углеводы </t>
  </si>
  <si>
    <t>Итого за день</t>
  </si>
  <si>
    <t>Суточная потребность</t>
  </si>
  <si>
    <t xml:space="preserve">ДЕНЬ 1 </t>
  </si>
  <si>
    <t>понедельник</t>
  </si>
  <si>
    <t xml:space="preserve">Каша манная молочная </t>
  </si>
  <si>
    <t xml:space="preserve">Батон нарезной </t>
  </si>
  <si>
    <t>Сок</t>
  </si>
  <si>
    <t xml:space="preserve">Борщ с курой и сметаной </t>
  </si>
  <si>
    <t xml:space="preserve">Макаронные изделия </t>
  </si>
  <si>
    <t xml:space="preserve">Компот из сухофруктов </t>
  </si>
  <si>
    <t>Капуста тушеная с курой</t>
  </si>
  <si>
    <t xml:space="preserve">ДЕНЬ 3 </t>
  </si>
  <si>
    <t>среда</t>
  </si>
  <si>
    <t xml:space="preserve">Запеканка из творога с джемом </t>
  </si>
  <si>
    <t>Картофельное пюре</t>
  </si>
  <si>
    <t xml:space="preserve">Компот из сухофруктов  </t>
  </si>
  <si>
    <t>Макаронные изделия</t>
  </si>
  <si>
    <t>Сыр</t>
  </si>
  <si>
    <t>Батон нарезной</t>
  </si>
  <si>
    <t>Суп гороховый с курой</t>
  </si>
  <si>
    <t xml:space="preserve">ДЕНЬ 4 </t>
  </si>
  <si>
    <t>четверг</t>
  </si>
  <si>
    <t xml:space="preserve">Каша «Дружба» </t>
  </si>
  <si>
    <t>Масло (порциями)</t>
  </si>
  <si>
    <t xml:space="preserve">Суп овощной с курой и сметаной </t>
  </si>
  <si>
    <t>Омлет</t>
  </si>
  <si>
    <t xml:space="preserve">Кукуруза/горошек консервированный </t>
  </si>
  <si>
    <t xml:space="preserve">ДЕНЬ 5 </t>
  </si>
  <si>
    <t>пятница</t>
  </si>
  <si>
    <t xml:space="preserve">Каша молочная геркулесовая  </t>
  </si>
  <si>
    <t xml:space="preserve">Свекольник с курой и сметаной </t>
  </si>
  <si>
    <t xml:space="preserve">Котлета рыбная рубленная запечённая </t>
  </si>
  <si>
    <t xml:space="preserve">Огурец солёный </t>
  </si>
  <si>
    <t xml:space="preserve">Греча рассыпчатая </t>
  </si>
  <si>
    <t xml:space="preserve">Сдоба обыкновенная </t>
  </si>
  <si>
    <t xml:space="preserve">ДЕНЬ 6 </t>
  </si>
  <si>
    <t xml:space="preserve">Суп молочный с макаронными изделиями   </t>
  </si>
  <si>
    <t xml:space="preserve">Рассольник с курой и со сметаной  </t>
  </si>
  <si>
    <t xml:space="preserve">Напиток из плодов шиповника   </t>
  </si>
  <si>
    <t xml:space="preserve">Чай с сахаром </t>
  </si>
  <si>
    <t xml:space="preserve">ДЕНЬ 7 </t>
  </si>
  <si>
    <t>вторник</t>
  </si>
  <si>
    <t xml:space="preserve">Каша молочная пшённая  </t>
  </si>
  <si>
    <t xml:space="preserve">Солянка с курой и сметаной </t>
  </si>
  <si>
    <t xml:space="preserve">Сырники со сгущённым молоком  </t>
  </si>
  <si>
    <t xml:space="preserve">ДЕНЬ 8 </t>
  </si>
  <si>
    <t xml:space="preserve">Суп вермишелевый с курой </t>
  </si>
  <si>
    <t>Биточки рубленные из птицы  запечённые</t>
  </si>
  <si>
    <t xml:space="preserve">Напиток из лимона  </t>
  </si>
  <si>
    <t>Запеканка из творога с джемом</t>
  </si>
  <si>
    <t xml:space="preserve">ДЕНЬ 9 </t>
  </si>
  <si>
    <t xml:space="preserve">Каша молочная кукурузная   </t>
  </si>
  <si>
    <t>Какао</t>
  </si>
  <si>
    <t>Суп рыбный/консервы рыбные,  сметана</t>
  </si>
  <si>
    <t>Напиток из яблока</t>
  </si>
  <si>
    <t xml:space="preserve">Овощное рагу  </t>
  </si>
  <si>
    <t xml:space="preserve">Колбасное изделие варёное  </t>
  </si>
  <si>
    <t xml:space="preserve">ДЕНЬ 10 </t>
  </si>
  <si>
    <t xml:space="preserve">Каша рисовая молочная  </t>
  </si>
  <si>
    <t xml:space="preserve">Щи из свежей капусты с курой и со сметаной </t>
  </si>
  <si>
    <t xml:space="preserve">Жаркое по-домашнему  </t>
  </si>
  <si>
    <t>Напиток из плодов шиповника</t>
  </si>
  <si>
    <t>200/15</t>
  </si>
  <si>
    <t>200/5</t>
  </si>
  <si>
    <t>200/10</t>
  </si>
  <si>
    <t>140/30</t>
  </si>
  <si>
    <t>130/20</t>
  </si>
  <si>
    <t>200/15/10</t>
  </si>
  <si>
    <t>Ленивые голубцы</t>
  </si>
  <si>
    <t>55/50</t>
  </si>
  <si>
    <t>Примерное десятидневное меню МБОУ «Лесогорская СОШ» от 3 до 7 лет</t>
  </si>
  <si>
    <t xml:space="preserve">Каша молочная пшеничная  </t>
  </si>
  <si>
    <t xml:space="preserve">Котлета мясная рубленная запечённая </t>
  </si>
  <si>
    <t>Котлета рубленная рыбная</t>
  </si>
  <si>
    <t>печень отварная</t>
  </si>
  <si>
    <t>Молоко кипячено</t>
  </si>
  <si>
    <t>Гуляш</t>
  </si>
  <si>
    <t>Пряник</t>
  </si>
  <si>
    <t>Кисель</t>
  </si>
  <si>
    <t>Плов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</si>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</sst>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5" fillId="0" borderId="0" xfId="0" applyFont="1"/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Normal="100" zoomScaleSheetLayoutView="100" workbookViewId="0">
      <selection activeCell="A7" sqref="A7:XFD7"/>
    </sheetView>
  </sheetViews>
  <sheetFormatPr defaultRowHeight="15" x14ac:dyDescent="0.25"/>
  <cols>
    <col min="2" max="2" width="19.570312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7" t="s">
        <v>38</v>
      </c>
      <c r="C2" s="7" t="s">
        <v>39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3.45" customHeight="1" thickBot="1" x14ac:dyDescent="0.3">
      <c r="A6" s="2"/>
      <c r="B6" s="3" t="s">
        <v>40</v>
      </c>
      <c r="C6" s="3">
        <v>200</v>
      </c>
      <c r="D6" s="3">
        <v>4.8</v>
      </c>
      <c r="E6" s="3">
        <v>7.5</v>
      </c>
      <c r="F6" s="3">
        <v>29.1</v>
      </c>
      <c r="G6" s="3">
        <v>179.9</v>
      </c>
      <c r="H6" s="3">
        <v>0.05</v>
      </c>
      <c r="I6" s="3">
        <v>1</v>
      </c>
      <c r="J6" s="3">
        <v>0</v>
      </c>
      <c r="K6" s="3">
        <v>2.2000000000000002</v>
      </c>
      <c r="L6" s="3">
        <v>126.3</v>
      </c>
      <c r="M6" s="3">
        <v>10</v>
      </c>
      <c r="N6" s="3">
        <v>36</v>
      </c>
      <c r="O6" s="3">
        <v>0.52</v>
      </c>
    </row>
    <row r="7" spans="1:15" ht="23.45" customHeight="1" thickBot="1" x14ac:dyDescent="0.3">
      <c r="A7" s="16"/>
      <c r="B7" s="3" t="s">
        <v>19</v>
      </c>
      <c r="C7" s="3">
        <v>30</v>
      </c>
      <c r="D7" s="3">
        <v>1.28</v>
      </c>
      <c r="E7" s="3">
        <v>3.36</v>
      </c>
      <c r="F7" s="3">
        <v>13.7</v>
      </c>
      <c r="G7" s="3">
        <v>90.16</v>
      </c>
      <c r="H7" s="3">
        <v>2.4E-2</v>
      </c>
      <c r="I7" s="3">
        <v>0</v>
      </c>
      <c r="J7" s="3">
        <v>3.3</v>
      </c>
      <c r="K7" s="3">
        <v>1.05</v>
      </c>
      <c r="L7" s="3">
        <v>8.6999999999999993</v>
      </c>
      <c r="M7" s="3">
        <v>6</v>
      </c>
      <c r="N7" s="3">
        <v>27</v>
      </c>
      <c r="O7" s="3">
        <v>0.63</v>
      </c>
    </row>
    <row r="8" spans="1:15" ht="15.75" thickBot="1" x14ac:dyDescent="0.3">
      <c r="A8" s="2"/>
      <c r="B8" s="3" t="s">
        <v>20</v>
      </c>
      <c r="C8" s="3">
        <v>180</v>
      </c>
      <c r="D8" s="3">
        <v>0.18</v>
      </c>
      <c r="E8" s="3">
        <v>9.6000000000000002E-2</v>
      </c>
      <c r="F8" s="3">
        <v>13.5</v>
      </c>
      <c r="G8" s="3">
        <v>54</v>
      </c>
      <c r="H8" s="3">
        <v>0</v>
      </c>
      <c r="I8" s="3">
        <v>0</v>
      </c>
      <c r="J8" s="3">
        <v>0</v>
      </c>
      <c r="K8" s="3">
        <v>0</v>
      </c>
      <c r="L8" s="3">
        <v>4.5</v>
      </c>
      <c r="M8" s="3">
        <v>3.6</v>
      </c>
      <c r="N8" s="3">
        <v>7.2</v>
      </c>
      <c r="O8" s="3">
        <v>0.9</v>
      </c>
    </row>
    <row r="9" spans="1:15" ht="15.75" thickBot="1" x14ac:dyDescent="0.3">
      <c r="A9" s="2"/>
      <c r="B9" s="4" t="s">
        <v>21</v>
      </c>
      <c r="C9" s="4">
        <f>SUM(C6:C8)</f>
        <v>410</v>
      </c>
      <c r="D9" s="4">
        <f>SUM(D6:D8)</f>
        <v>6.26</v>
      </c>
      <c r="E9" s="4">
        <f>SUM(E6:E8)</f>
        <v>10.956</v>
      </c>
      <c r="F9" s="4">
        <f>SUM(F6:F8)</f>
        <v>56.3</v>
      </c>
      <c r="G9" s="4">
        <f>SUM(G6:G8)</f>
        <v>324.06</v>
      </c>
      <c r="H9" s="4">
        <f>SUM(H6:H8)</f>
        <v>7.400000000000001E-2</v>
      </c>
      <c r="I9" s="4">
        <f>SUM(I6:I8)</f>
        <v>1</v>
      </c>
      <c r="J9" s="4">
        <f>SUM(J6:J8)</f>
        <v>3.3</v>
      </c>
      <c r="K9" s="4">
        <f>SUM(K6:K8)</f>
        <v>3.25</v>
      </c>
      <c r="L9" s="4">
        <f>SUM(L6:L8)</f>
        <v>139.5</v>
      </c>
      <c r="M9" s="4">
        <f>SUM(M6:M8)</f>
        <v>19.600000000000001</v>
      </c>
      <c r="N9" s="4">
        <f>SUM(N6:N8)</f>
        <v>70.2</v>
      </c>
      <c r="O9" s="4">
        <f>SUM(O6:O8)</f>
        <v>2.0499999999999998</v>
      </c>
    </row>
    <row r="10" spans="1:15" ht="15.75" thickBot="1" x14ac:dyDescent="0.3">
      <c r="A10" s="17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42</v>
      </c>
      <c r="C11" s="3">
        <v>180</v>
      </c>
      <c r="D11" s="3">
        <v>0.18</v>
      </c>
      <c r="E11" s="3">
        <v>9.6000000000000002E-2</v>
      </c>
      <c r="F11" s="3">
        <v>13.5</v>
      </c>
      <c r="G11" s="3">
        <v>54</v>
      </c>
      <c r="H11" s="3">
        <v>0</v>
      </c>
      <c r="I11" s="3">
        <v>0</v>
      </c>
      <c r="J11" s="3">
        <v>0</v>
      </c>
      <c r="K11" s="3">
        <v>0</v>
      </c>
      <c r="L11" s="3">
        <v>4.5</v>
      </c>
      <c r="M11" s="3">
        <v>3.6</v>
      </c>
      <c r="N11" s="3">
        <v>7.2</v>
      </c>
      <c r="O11" s="3">
        <v>0.9</v>
      </c>
    </row>
    <row r="12" spans="1:15" ht="15.75" thickBot="1" x14ac:dyDescent="0.3">
      <c r="A12" s="2"/>
      <c r="B12" s="4" t="s">
        <v>21</v>
      </c>
      <c r="C12" s="4">
        <f>C11</f>
        <v>180</v>
      </c>
      <c r="D12" s="4">
        <f>SUM(D11)</f>
        <v>0.18</v>
      </c>
      <c r="E12" s="4">
        <f t="shared" ref="E12:O12" si="0">SUM(E11)</f>
        <v>9.6000000000000002E-2</v>
      </c>
      <c r="F12" s="4">
        <f t="shared" si="0"/>
        <v>13.5</v>
      </c>
      <c r="G12" s="4">
        <f t="shared" si="0"/>
        <v>54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4.5</v>
      </c>
      <c r="M12" s="4">
        <f t="shared" si="0"/>
        <v>3.6</v>
      </c>
      <c r="N12" s="4">
        <f t="shared" si="0"/>
        <v>7.2</v>
      </c>
      <c r="O12" s="4">
        <f t="shared" si="0"/>
        <v>0.9</v>
      </c>
    </row>
    <row r="13" spans="1:15" ht="24" customHeight="1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17.45" customHeight="1" thickBot="1" x14ac:dyDescent="0.3">
      <c r="A14" s="2"/>
      <c r="B14" s="3" t="s">
        <v>43</v>
      </c>
      <c r="C14" s="8" t="s">
        <v>98</v>
      </c>
      <c r="D14" s="3">
        <v>8.92</v>
      </c>
      <c r="E14" s="3">
        <v>12.64</v>
      </c>
      <c r="F14" s="3">
        <v>10.8</v>
      </c>
      <c r="G14" s="3">
        <v>188.46</v>
      </c>
      <c r="H14" s="3">
        <v>0</v>
      </c>
      <c r="I14" s="3">
        <v>11.385</v>
      </c>
      <c r="J14" s="3">
        <v>0</v>
      </c>
      <c r="K14" s="3">
        <v>0</v>
      </c>
      <c r="L14" s="3">
        <v>58</v>
      </c>
      <c r="M14" s="3">
        <v>0</v>
      </c>
      <c r="N14" s="3">
        <v>0</v>
      </c>
      <c r="O14" s="3">
        <v>1.3</v>
      </c>
    </row>
    <row r="15" spans="1:15" ht="17.45" customHeight="1" thickBot="1" x14ac:dyDescent="0.3">
      <c r="A15" s="2"/>
      <c r="B15" s="3" t="s">
        <v>44</v>
      </c>
      <c r="C15" s="3">
        <v>150</v>
      </c>
      <c r="D15" s="3">
        <v>5.85</v>
      </c>
      <c r="E15" s="3">
        <v>6.15</v>
      </c>
      <c r="F15" s="3">
        <v>31.26</v>
      </c>
      <c r="G15" s="3">
        <v>207.375</v>
      </c>
      <c r="H15" s="3">
        <v>0.06</v>
      </c>
      <c r="I15" s="3">
        <v>0</v>
      </c>
      <c r="J15" s="3">
        <v>4.4999999999999998E-2</v>
      </c>
      <c r="K15" s="3">
        <v>0</v>
      </c>
      <c r="L15" s="3">
        <v>6.3150000000000004</v>
      </c>
      <c r="M15" s="3">
        <v>8.3249999999999993</v>
      </c>
      <c r="N15" s="3">
        <v>37.65</v>
      </c>
      <c r="O15" s="3">
        <v>0.81</v>
      </c>
    </row>
    <row r="16" spans="1:15" ht="17.45" customHeight="1" thickBot="1" x14ac:dyDescent="0.3">
      <c r="A16" s="2"/>
      <c r="B16" s="3" t="s">
        <v>110</v>
      </c>
      <c r="C16" s="3">
        <v>60</v>
      </c>
      <c r="D16" s="3">
        <v>16.600000000000001</v>
      </c>
      <c r="E16" s="3">
        <v>7.5</v>
      </c>
      <c r="F16" s="3">
        <v>8</v>
      </c>
      <c r="G16" s="3">
        <v>297.5</v>
      </c>
      <c r="H16" s="3">
        <v>0.2</v>
      </c>
      <c r="I16" s="3">
        <v>13.2</v>
      </c>
      <c r="J16" s="3">
        <v>6.2</v>
      </c>
      <c r="K16" s="3">
        <v>6.4</v>
      </c>
      <c r="L16" s="3">
        <v>10.8</v>
      </c>
      <c r="M16" s="3">
        <v>16.3</v>
      </c>
      <c r="N16" s="3">
        <v>261.39999999999998</v>
      </c>
      <c r="O16" s="3">
        <v>5.8</v>
      </c>
    </row>
    <row r="17" spans="1:15" ht="24" customHeight="1" thickBot="1" x14ac:dyDescent="0.3">
      <c r="A17" s="2"/>
      <c r="B17" s="3" t="s">
        <v>29</v>
      </c>
      <c r="C17" s="3">
        <v>15</v>
      </c>
      <c r="D17" s="3">
        <v>0.69</v>
      </c>
      <c r="E17" s="3">
        <v>1.95</v>
      </c>
      <c r="F17" s="3">
        <v>5.8</v>
      </c>
      <c r="G17" s="3">
        <v>173</v>
      </c>
      <c r="H17" s="3">
        <v>0.1</v>
      </c>
      <c r="I17" s="3">
        <v>11.1</v>
      </c>
      <c r="J17" s="3">
        <v>5</v>
      </c>
      <c r="K17" s="3">
        <v>1.8</v>
      </c>
      <c r="L17" s="3">
        <v>55.1</v>
      </c>
      <c r="M17" s="3">
        <v>18.7</v>
      </c>
      <c r="N17" s="3">
        <v>250.7</v>
      </c>
      <c r="O17" s="3">
        <v>4.8</v>
      </c>
    </row>
    <row r="18" spans="1:15" ht="17.45" customHeight="1" thickBot="1" x14ac:dyDescent="0.3">
      <c r="A18" s="2"/>
      <c r="B18" s="3" t="s">
        <v>45</v>
      </c>
      <c r="C18" s="3">
        <v>180</v>
      </c>
      <c r="D18" s="3">
        <v>0.54</v>
      </c>
      <c r="E18" s="3">
        <v>30.096</v>
      </c>
      <c r="F18" s="3">
        <v>28.54</v>
      </c>
      <c r="G18" s="3">
        <v>117.9</v>
      </c>
      <c r="H18" s="3">
        <v>2.4E-2</v>
      </c>
      <c r="I18" s="3">
        <v>0</v>
      </c>
      <c r="J18" s="3">
        <v>1.2E-2</v>
      </c>
      <c r="K18" s="3">
        <v>0.46</v>
      </c>
      <c r="L18" s="3">
        <v>18.899999999999999</v>
      </c>
      <c r="M18" s="3">
        <v>14.4</v>
      </c>
      <c r="N18" s="3">
        <v>20.7</v>
      </c>
      <c r="O18" s="3">
        <v>0.63600000000000001</v>
      </c>
    </row>
    <row r="19" spans="1:15" ht="15.75" thickBot="1" x14ac:dyDescent="0.3">
      <c r="A19" s="2"/>
      <c r="B19" s="3" t="s">
        <v>31</v>
      </c>
      <c r="C19" s="3">
        <v>45</v>
      </c>
      <c r="D19" s="3">
        <v>2.96</v>
      </c>
      <c r="E19" s="3">
        <v>0.39</v>
      </c>
      <c r="F19" s="3">
        <v>19.03</v>
      </c>
      <c r="G19" s="3">
        <v>91.8</v>
      </c>
      <c r="H19" s="3">
        <v>0.13</v>
      </c>
      <c r="I19" s="3">
        <v>0</v>
      </c>
      <c r="J19" s="3">
        <v>0</v>
      </c>
      <c r="K19" s="3">
        <v>1.03</v>
      </c>
      <c r="L19" s="3">
        <v>8.1</v>
      </c>
      <c r="M19" s="3">
        <v>8.61</v>
      </c>
      <c r="N19" s="3">
        <v>39.21</v>
      </c>
      <c r="O19" s="3">
        <v>1.8</v>
      </c>
    </row>
    <row r="20" spans="1:15" ht="15.75" thickBot="1" x14ac:dyDescent="0.3">
      <c r="A20" s="2"/>
      <c r="B20" s="4" t="s">
        <v>21</v>
      </c>
      <c r="C20" s="4">
        <f>SUM(C15:C19)+200+15</f>
        <v>665</v>
      </c>
      <c r="D20" s="4">
        <f>SUM(D14:D19)</f>
        <v>35.56</v>
      </c>
      <c r="E20" s="4">
        <f t="shared" ref="E20:O20" si="1">SUM(E14:E19)</f>
        <v>58.725999999999999</v>
      </c>
      <c r="F20" s="4">
        <f t="shared" si="1"/>
        <v>103.43</v>
      </c>
      <c r="G20" s="4">
        <f t="shared" si="1"/>
        <v>1076.0350000000001</v>
      </c>
      <c r="H20" s="4">
        <f t="shared" si="1"/>
        <v>0.51400000000000001</v>
      </c>
      <c r="I20" s="4">
        <f t="shared" si="1"/>
        <v>35.685000000000002</v>
      </c>
      <c r="J20" s="4">
        <f t="shared" si="1"/>
        <v>11.257000000000001</v>
      </c>
      <c r="K20" s="4">
        <f t="shared" si="1"/>
        <v>9.6900000000000013</v>
      </c>
      <c r="L20" s="4">
        <f t="shared" si="1"/>
        <v>157.215</v>
      </c>
      <c r="M20" s="4">
        <f t="shared" si="1"/>
        <v>66.335000000000008</v>
      </c>
      <c r="N20" s="4">
        <f t="shared" si="1"/>
        <v>609.66000000000008</v>
      </c>
      <c r="O20" s="4">
        <f t="shared" si="1"/>
        <v>15.146000000000001</v>
      </c>
    </row>
    <row r="21" spans="1:15" ht="27" customHeight="1" thickBot="1" x14ac:dyDescent="0.3">
      <c r="A21" s="17">
        <v>30.6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1:15" ht="13.9" customHeight="1" thickBot="1" x14ac:dyDescent="0.3">
      <c r="A22" s="2"/>
      <c r="B22" s="3" t="s">
        <v>46</v>
      </c>
      <c r="C22" s="3">
        <v>180</v>
      </c>
      <c r="D22" s="3">
        <v>3.6</v>
      </c>
      <c r="E22" s="3">
        <v>5.94</v>
      </c>
      <c r="F22" s="3">
        <v>16.559999999999999</v>
      </c>
      <c r="G22" s="3">
        <v>135</v>
      </c>
      <c r="H22" s="3">
        <v>5.3999999999999999E-2</v>
      </c>
      <c r="I22" s="3">
        <v>30.6</v>
      </c>
      <c r="J22" s="3">
        <v>1.8</v>
      </c>
      <c r="K22" s="3">
        <v>104.4</v>
      </c>
      <c r="L22" s="3">
        <v>75.16</v>
      </c>
      <c r="M22" s="3">
        <v>36</v>
      </c>
      <c r="N22" s="3">
        <v>72</v>
      </c>
      <c r="O22" s="3">
        <v>1.44</v>
      </c>
    </row>
    <row r="23" spans="1:15" ht="13.9" customHeight="1" thickBot="1" x14ac:dyDescent="0.3">
      <c r="A23" s="16"/>
      <c r="B23" s="3" t="s">
        <v>54</v>
      </c>
      <c r="C23" s="3">
        <v>40</v>
      </c>
      <c r="D23" s="3">
        <v>3</v>
      </c>
      <c r="E23" s="3">
        <v>1.2</v>
      </c>
      <c r="F23" s="3">
        <v>20.6</v>
      </c>
      <c r="G23" s="3">
        <v>104.8</v>
      </c>
      <c r="H23" s="3">
        <v>0</v>
      </c>
      <c r="I23" s="3">
        <v>0</v>
      </c>
      <c r="J23" s="3">
        <v>0</v>
      </c>
      <c r="K23" s="3">
        <v>0</v>
      </c>
      <c r="L23" s="3">
        <v>7.6</v>
      </c>
      <c r="M23" s="3">
        <v>5.2</v>
      </c>
      <c r="N23" s="3">
        <v>26</v>
      </c>
      <c r="O23" s="3">
        <v>0.4</v>
      </c>
    </row>
    <row r="24" spans="1:15" ht="15.75" thickBot="1" x14ac:dyDescent="0.3">
      <c r="A24" s="2"/>
      <c r="B24" s="3" t="s">
        <v>20</v>
      </c>
      <c r="C24" s="3">
        <v>180</v>
      </c>
      <c r="D24" s="3">
        <v>0.18</v>
      </c>
      <c r="E24" s="3">
        <v>9.6000000000000002E-2</v>
      </c>
      <c r="F24" s="3">
        <v>13.5</v>
      </c>
      <c r="G24" s="3">
        <v>54</v>
      </c>
      <c r="H24" s="3">
        <v>0</v>
      </c>
      <c r="I24" s="3">
        <v>0</v>
      </c>
      <c r="J24" s="3">
        <v>0</v>
      </c>
      <c r="K24" s="3">
        <v>4.5</v>
      </c>
      <c r="L24" s="3">
        <v>3.7</v>
      </c>
      <c r="M24" s="3">
        <v>3.6</v>
      </c>
      <c r="N24" s="3">
        <v>7.2</v>
      </c>
      <c r="O24" s="3">
        <v>0.9</v>
      </c>
    </row>
    <row r="25" spans="1:15" ht="16.899999999999999" customHeight="1" thickBot="1" x14ac:dyDescent="0.3">
      <c r="A25" s="2"/>
      <c r="B25" s="4" t="s">
        <v>21</v>
      </c>
      <c r="C25" s="4">
        <f>SUM(C22:C24)</f>
        <v>400</v>
      </c>
      <c r="D25" s="4">
        <f>SUM(D22:D24)</f>
        <v>6.7799999999999994</v>
      </c>
      <c r="E25" s="4">
        <f t="shared" ref="E25:O25" si="2">SUM(E22:E24)</f>
        <v>7.2360000000000007</v>
      </c>
      <c r="F25" s="4">
        <f t="shared" si="2"/>
        <v>50.66</v>
      </c>
      <c r="G25" s="4">
        <f t="shared" si="2"/>
        <v>293.8</v>
      </c>
      <c r="H25" s="4">
        <f t="shared" si="2"/>
        <v>5.3999999999999999E-2</v>
      </c>
      <c r="I25" s="4">
        <f t="shared" si="2"/>
        <v>30.6</v>
      </c>
      <c r="J25" s="4">
        <f t="shared" si="2"/>
        <v>1.8</v>
      </c>
      <c r="K25" s="4">
        <f t="shared" si="2"/>
        <v>108.9</v>
      </c>
      <c r="L25" s="4">
        <f t="shared" si="2"/>
        <v>86.46</v>
      </c>
      <c r="M25" s="4">
        <f t="shared" si="2"/>
        <v>44.800000000000004</v>
      </c>
      <c r="N25" s="4">
        <f t="shared" si="2"/>
        <v>105.2</v>
      </c>
      <c r="O25" s="4">
        <f t="shared" si="2"/>
        <v>2.7399999999999998</v>
      </c>
    </row>
    <row r="26" spans="1:15" ht="16.899999999999999" customHeight="1" thickBot="1" x14ac:dyDescent="0.3">
      <c r="A26" s="2"/>
      <c r="B26" s="3"/>
      <c r="C26" s="3" t="s">
        <v>2</v>
      </c>
      <c r="D26" s="3" t="s">
        <v>3</v>
      </c>
      <c r="E26" s="3" t="s">
        <v>34</v>
      </c>
      <c r="F26" s="3" t="s">
        <v>35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27.6" customHeight="1" thickBot="1" x14ac:dyDescent="0.3">
      <c r="A27" s="5"/>
      <c r="B27" s="4" t="s">
        <v>36</v>
      </c>
      <c r="C27" s="12">
        <f>C9+C12+C20+C25</f>
        <v>1655</v>
      </c>
      <c r="D27" s="12">
        <f>D9+D12+D20+D25</f>
        <v>48.78</v>
      </c>
      <c r="E27" s="12">
        <f t="shared" ref="E27:O27" si="3">E9+E12+E20+E25</f>
        <v>77.013999999999996</v>
      </c>
      <c r="F27" s="12">
        <f>F9+F12+F20+F25</f>
        <v>223.89000000000001</v>
      </c>
      <c r="G27" s="12">
        <f t="shared" si="3"/>
        <v>1747.895</v>
      </c>
      <c r="H27" s="12">
        <f t="shared" si="3"/>
        <v>0.64200000000000013</v>
      </c>
      <c r="I27" s="12">
        <f t="shared" si="3"/>
        <v>67.284999999999997</v>
      </c>
      <c r="J27" s="12">
        <f t="shared" si="3"/>
        <v>16.357000000000003</v>
      </c>
      <c r="K27" s="12">
        <f t="shared" si="3"/>
        <v>121.84</v>
      </c>
      <c r="L27" s="12">
        <f t="shared" si="3"/>
        <v>387.67500000000001</v>
      </c>
      <c r="M27" s="12">
        <f t="shared" si="3"/>
        <v>134.33500000000001</v>
      </c>
      <c r="N27" s="12">
        <f t="shared" si="3"/>
        <v>792.2600000000001</v>
      </c>
      <c r="O27" s="12">
        <f t="shared" si="3"/>
        <v>20.835999999999999</v>
      </c>
    </row>
    <row r="28" spans="1:15" ht="15.75" thickBot="1" x14ac:dyDescent="0.3">
      <c r="A28" s="5"/>
      <c r="B28" s="4" t="s">
        <v>37</v>
      </c>
      <c r="C28" s="4">
        <v>1950</v>
      </c>
      <c r="D28" s="4">
        <v>54</v>
      </c>
      <c r="E28" s="4">
        <v>60</v>
      </c>
      <c r="F28" s="4">
        <v>135</v>
      </c>
      <c r="G28" s="4">
        <v>1800</v>
      </c>
      <c r="H28" s="4">
        <v>0.9</v>
      </c>
      <c r="I28" s="4">
        <v>50</v>
      </c>
      <c r="J28" s="4">
        <v>0.5</v>
      </c>
      <c r="K28" s="4">
        <v>7</v>
      </c>
      <c r="L28" s="4">
        <v>900</v>
      </c>
      <c r="M28" s="4">
        <v>200</v>
      </c>
      <c r="N28" s="4">
        <v>1350</v>
      </c>
      <c r="O28" s="4">
        <v>10</v>
      </c>
    </row>
  </sheetData>
  <mergeCells count="14">
    <mergeCell ref="A21:O21"/>
    <mergeCell ref="A1:O1"/>
    <mergeCell ref="G3:G4"/>
    <mergeCell ref="H3:K3"/>
    <mergeCell ref="L3:O3"/>
    <mergeCell ref="A5:O5"/>
    <mergeCell ref="A10:O10"/>
    <mergeCell ref="A13:O1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view="pageBreakPreview" zoomScaleNormal="100" zoomScaleSheetLayoutView="100" workbookViewId="0">
      <selection activeCell="C29" sqref="C29"/>
    </sheetView>
  </sheetViews>
  <sheetFormatPr defaultRowHeight="15" x14ac:dyDescent="0.25"/>
  <cols>
    <col min="2" max="2" width="13" customWidth="1"/>
  </cols>
  <sheetData>
    <row r="1" spans="1:16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9.5" thickBot="1" x14ac:dyDescent="0.3">
      <c r="A2" s="7" t="s">
        <v>93</v>
      </c>
      <c r="C2" s="7" t="s">
        <v>64</v>
      </c>
    </row>
    <row r="3" spans="1:16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6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6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6" ht="26.25" thickBot="1" x14ac:dyDescent="0.3">
      <c r="A6" s="2"/>
      <c r="B6" s="3" t="s">
        <v>94</v>
      </c>
      <c r="C6" s="3">
        <v>200</v>
      </c>
      <c r="D6" s="3">
        <v>5.15</v>
      </c>
      <c r="E6" s="3">
        <v>8.32</v>
      </c>
      <c r="F6" s="3">
        <v>28.51</v>
      </c>
      <c r="G6" s="3">
        <v>209.88</v>
      </c>
      <c r="H6" s="3">
        <v>5.2999999999999999E-2</v>
      </c>
      <c r="I6" s="3">
        <v>1.32</v>
      </c>
      <c r="J6" s="3">
        <v>5.2999999999999999E-2</v>
      </c>
      <c r="K6" s="3">
        <v>0.66600000000000004</v>
      </c>
      <c r="L6" s="3">
        <v>141.24</v>
      </c>
      <c r="M6" s="3">
        <v>30.36</v>
      </c>
      <c r="N6" s="3">
        <v>139.91999999999999</v>
      </c>
      <c r="O6" s="3">
        <v>1.32</v>
      </c>
    </row>
    <row r="7" spans="1:16" ht="26.25" thickBot="1" x14ac:dyDescent="0.3">
      <c r="A7" s="2"/>
      <c r="B7" s="3" t="s">
        <v>59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6" ht="26.25" thickBot="1" x14ac:dyDescent="0.3">
      <c r="A8" s="2"/>
      <c r="B8" s="3" t="s">
        <v>41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5.2</v>
      </c>
      <c r="N8" s="3">
        <v>26</v>
      </c>
      <c r="O8" s="3">
        <v>0.4</v>
      </c>
    </row>
    <row r="9" spans="1:16" ht="15.75" thickBot="1" x14ac:dyDescent="0.3">
      <c r="A9" s="15"/>
      <c r="B9" s="3" t="s">
        <v>75</v>
      </c>
      <c r="C9" s="3">
        <v>180</v>
      </c>
      <c r="D9" s="3">
        <v>0.2</v>
      </c>
      <c r="E9" s="3">
        <v>0.11</v>
      </c>
      <c r="F9" s="3">
        <v>15</v>
      </c>
      <c r="G9" s="3">
        <v>60</v>
      </c>
      <c r="H9" s="3">
        <v>0</v>
      </c>
      <c r="I9" s="3">
        <v>0</v>
      </c>
      <c r="J9" s="3">
        <v>0</v>
      </c>
      <c r="K9" s="3">
        <v>0</v>
      </c>
      <c r="L9" s="3">
        <v>5</v>
      </c>
      <c r="M9" s="3">
        <v>4</v>
      </c>
      <c r="N9" s="3">
        <v>8</v>
      </c>
      <c r="O9" s="3">
        <v>1</v>
      </c>
      <c r="P9" s="3"/>
    </row>
    <row r="10" spans="1:16" ht="15.75" thickBot="1" x14ac:dyDescent="0.3">
      <c r="A10" s="2"/>
      <c r="B10" s="3" t="s">
        <v>21</v>
      </c>
      <c r="C10" s="3">
        <f>SUM(C6:C9)</f>
        <v>425</v>
      </c>
      <c r="D10" s="4">
        <f>SUM(D6:D9)</f>
        <v>8.35</v>
      </c>
      <c r="E10" s="4">
        <f t="shared" ref="E10:O10" si="0">SUM(E6:E9)</f>
        <v>13.729999999999999</v>
      </c>
      <c r="F10" s="4">
        <f t="shared" si="0"/>
        <v>64.11</v>
      </c>
      <c r="G10" s="4">
        <f t="shared" si="0"/>
        <v>412.08</v>
      </c>
      <c r="H10" s="4">
        <f t="shared" si="0"/>
        <v>5.2999999999999999E-2</v>
      </c>
      <c r="I10" s="4">
        <f t="shared" si="0"/>
        <v>1.32</v>
      </c>
      <c r="J10" s="4">
        <f t="shared" si="0"/>
        <v>5.2999999999999999E-2</v>
      </c>
      <c r="K10" s="4">
        <f t="shared" si="0"/>
        <v>0.66600000000000004</v>
      </c>
      <c r="L10" s="4">
        <f t="shared" si="0"/>
        <v>154.44</v>
      </c>
      <c r="M10" s="4">
        <f t="shared" si="0"/>
        <v>39.56</v>
      </c>
      <c r="N10" s="4">
        <f t="shared" si="0"/>
        <v>174.92</v>
      </c>
      <c r="O10" s="4">
        <f t="shared" si="0"/>
        <v>2.72</v>
      </c>
    </row>
    <row r="11" spans="1:16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6" ht="15.75" thickBot="1" x14ac:dyDescent="0.3">
      <c r="A12" s="2"/>
      <c r="B12" s="3" t="s">
        <v>42</v>
      </c>
      <c r="C12" s="3">
        <v>180</v>
      </c>
      <c r="D12" s="3">
        <v>0.18</v>
      </c>
      <c r="E12" s="3">
        <v>9.6000000000000002E-2</v>
      </c>
      <c r="F12" s="3">
        <v>13.5</v>
      </c>
      <c r="G12" s="3">
        <v>54</v>
      </c>
      <c r="H12" s="3">
        <v>0</v>
      </c>
      <c r="I12" s="3">
        <v>0</v>
      </c>
      <c r="J12" s="3">
        <v>0</v>
      </c>
      <c r="K12" s="3">
        <v>0</v>
      </c>
      <c r="L12" s="3">
        <v>4.5</v>
      </c>
      <c r="M12" s="3">
        <v>3.6</v>
      </c>
      <c r="N12" s="3">
        <v>7.2</v>
      </c>
      <c r="O12" s="3">
        <v>0.9</v>
      </c>
    </row>
    <row r="13" spans="1:16" ht="15.75" thickBot="1" x14ac:dyDescent="0.3">
      <c r="A13" s="2"/>
      <c r="B13" s="3" t="s">
        <v>21</v>
      </c>
      <c r="C13" s="3">
        <f>C12</f>
        <v>180</v>
      </c>
      <c r="D13" s="4">
        <f>SUM(D12)</f>
        <v>0.18</v>
      </c>
      <c r="E13" s="4">
        <f t="shared" ref="E13:O13" si="1">SUM(E12)</f>
        <v>9.6000000000000002E-2</v>
      </c>
      <c r="F13" s="4">
        <f t="shared" si="1"/>
        <v>13.5</v>
      </c>
      <c r="G13" s="4">
        <f t="shared" si="1"/>
        <v>54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4.5</v>
      </c>
      <c r="M13" s="4">
        <f t="shared" si="1"/>
        <v>3.6</v>
      </c>
      <c r="N13" s="4">
        <f t="shared" si="1"/>
        <v>7.2</v>
      </c>
      <c r="O13" s="4">
        <f t="shared" si="1"/>
        <v>0.9</v>
      </c>
    </row>
    <row r="14" spans="1:16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6" ht="51.75" thickBot="1" x14ac:dyDescent="0.3">
      <c r="A15" s="2"/>
      <c r="B15" s="3" t="s">
        <v>95</v>
      </c>
      <c r="C15" s="3">
        <v>200</v>
      </c>
      <c r="D15" s="3">
        <v>3</v>
      </c>
      <c r="E15" s="3">
        <v>9.23</v>
      </c>
      <c r="F15" s="3">
        <v>5.36</v>
      </c>
      <c r="G15" s="3">
        <v>71.3</v>
      </c>
      <c r="H15" s="3">
        <v>3.3000000000000002E-2</v>
      </c>
      <c r="I15" s="3">
        <v>20.67</v>
      </c>
      <c r="J15" s="3">
        <v>0.2</v>
      </c>
      <c r="K15" s="3">
        <v>0.2</v>
      </c>
      <c r="L15" s="3">
        <v>43.4</v>
      </c>
      <c r="M15" s="3">
        <v>18.600000000000001</v>
      </c>
      <c r="N15" s="3">
        <v>40.299999999999997</v>
      </c>
      <c r="O15" s="3">
        <v>0.72</v>
      </c>
    </row>
    <row r="16" spans="1:16" ht="26.25" thickBot="1" x14ac:dyDescent="0.3">
      <c r="A16" s="2"/>
      <c r="B16" s="3" t="s">
        <v>96</v>
      </c>
      <c r="C16" s="3">
        <v>200</v>
      </c>
      <c r="D16" s="3">
        <v>21.3</v>
      </c>
      <c r="E16" s="3">
        <v>22</v>
      </c>
      <c r="F16" s="3">
        <v>18.5</v>
      </c>
      <c r="G16" s="3">
        <v>357.4</v>
      </c>
      <c r="H16" s="3">
        <v>0.2</v>
      </c>
      <c r="I16" s="3">
        <v>9.5</v>
      </c>
      <c r="J16" s="3">
        <v>0</v>
      </c>
      <c r="K16" s="3">
        <v>3</v>
      </c>
      <c r="L16" s="3">
        <v>22</v>
      </c>
      <c r="M16" s="3">
        <v>43.6</v>
      </c>
      <c r="N16" s="3">
        <v>222.9</v>
      </c>
      <c r="O16" s="3">
        <v>3.4</v>
      </c>
    </row>
    <row r="17" spans="1:16" ht="39" thickBot="1" x14ac:dyDescent="0.3">
      <c r="A17" s="2"/>
      <c r="B17" s="3" t="s">
        <v>97</v>
      </c>
      <c r="C17" s="3">
        <v>180</v>
      </c>
      <c r="D17" s="3">
        <v>0.15</v>
      </c>
      <c r="E17" s="3">
        <v>7.1999999999999995E-2</v>
      </c>
      <c r="F17" s="3">
        <v>17.064</v>
      </c>
      <c r="G17" s="3">
        <v>65.239999999999995</v>
      </c>
      <c r="H17" s="3">
        <v>5.8999999999999999E-3</v>
      </c>
      <c r="I17" s="3">
        <v>77.989999999999995</v>
      </c>
      <c r="J17" s="3">
        <v>0</v>
      </c>
      <c r="K17" s="3">
        <v>0</v>
      </c>
      <c r="L17" s="3">
        <v>3.79</v>
      </c>
      <c r="M17" s="3">
        <v>0</v>
      </c>
      <c r="N17" s="3">
        <v>0</v>
      </c>
      <c r="O17" s="3">
        <v>0.19900000000000001</v>
      </c>
    </row>
    <row r="18" spans="1:16" ht="15.75" thickBot="1" x14ac:dyDescent="0.3">
      <c r="A18" s="2"/>
      <c r="B18" s="3" t="s">
        <v>31</v>
      </c>
      <c r="C18" s="3">
        <v>45</v>
      </c>
      <c r="D18" s="3">
        <v>2.96</v>
      </c>
      <c r="E18" s="3">
        <v>0.39</v>
      </c>
      <c r="F18" s="3">
        <v>19.03</v>
      </c>
      <c r="G18" s="3">
        <v>91.8</v>
      </c>
      <c r="H18" s="3">
        <v>0.13</v>
      </c>
      <c r="I18" s="3">
        <v>0</v>
      </c>
      <c r="J18" s="3">
        <v>0</v>
      </c>
      <c r="K18" s="3">
        <v>1.03</v>
      </c>
      <c r="L18" s="3">
        <v>8.1</v>
      </c>
      <c r="M18" s="3">
        <v>8.61</v>
      </c>
      <c r="N18" s="3">
        <v>39.21</v>
      </c>
      <c r="O18" s="3">
        <v>1.8</v>
      </c>
    </row>
    <row r="19" spans="1:16" ht="26.25" thickBot="1" x14ac:dyDescent="0.3">
      <c r="A19" s="2"/>
      <c r="B19" s="3" t="s">
        <v>68</v>
      </c>
      <c r="C19" s="3">
        <v>60</v>
      </c>
      <c r="D19" s="3">
        <v>0.5</v>
      </c>
      <c r="E19" s="3">
        <v>0.1</v>
      </c>
      <c r="F19" s="3">
        <v>1</v>
      </c>
      <c r="G19" s="3">
        <v>7.8</v>
      </c>
      <c r="H19" s="3">
        <v>0</v>
      </c>
      <c r="I19" s="3">
        <v>3</v>
      </c>
      <c r="J19" s="3">
        <v>0</v>
      </c>
      <c r="K19" s="3">
        <v>0</v>
      </c>
      <c r="L19" s="3">
        <v>13.8</v>
      </c>
      <c r="M19" s="3">
        <v>8.4</v>
      </c>
      <c r="N19" s="3">
        <v>14.4</v>
      </c>
      <c r="O19" s="3">
        <v>0.4</v>
      </c>
    </row>
    <row r="20" spans="1:16" ht="15.75" thickBot="1" x14ac:dyDescent="0.3">
      <c r="A20" s="2"/>
      <c r="B20" s="3" t="s">
        <v>21</v>
      </c>
      <c r="C20" s="3">
        <f>SUM(C15:C19)</f>
        <v>685</v>
      </c>
      <c r="D20" s="4">
        <f>SUM(D15:D19)</f>
        <v>27.91</v>
      </c>
      <c r="E20" s="4">
        <f t="shared" ref="E20:O20" si="2">SUM(E15:E19)</f>
        <v>31.792000000000002</v>
      </c>
      <c r="F20" s="4">
        <f t="shared" si="2"/>
        <v>60.954000000000001</v>
      </c>
      <c r="G20" s="4">
        <f t="shared" si="2"/>
        <v>593.54</v>
      </c>
      <c r="H20" s="4">
        <f t="shared" si="2"/>
        <v>0.36890000000000001</v>
      </c>
      <c r="I20" s="4">
        <f t="shared" si="2"/>
        <v>111.16</v>
      </c>
      <c r="J20" s="4">
        <f t="shared" si="2"/>
        <v>0.2</v>
      </c>
      <c r="K20" s="4">
        <f t="shared" si="2"/>
        <v>4.2300000000000004</v>
      </c>
      <c r="L20" s="4">
        <f t="shared" si="2"/>
        <v>91.09</v>
      </c>
      <c r="M20" s="4">
        <f t="shared" si="2"/>
        <v>79.210000000000008</v>
      </c>
      <c r="N20" s="4">
        <f t="shared" si="2"/>
        <v>316.80999999999995</v>
      </c>
      <c r="O20" s="4">
        <f t="shared" si="2"/>
        <v>6.5190000000000001</v>
      </c>
    </row>
    <row r="21" spans="1:16" ht="15.75" thickBot="1" x14ac:dyDescent="0.3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1:16" ht="39" thickBot="1" x14ac:dyDescent="0.3">
      <c r="A22" s="2"/>
      <c r="B22" s="3" t="s">
        <v>78</v>
      </c>
      <c r="C22" s="3">
        <v>200</v>
      </c>
      <c r="D22" s="3">
        <v>7.57</v>
      </c>
      <c r="E22" s="3">
        <v>8.6300000000000008</v>
      </c>
      <c r="F22" s="3">
        <v>33.479999999999997</v>
      </c>
      <c r="G22" s="3">
        <v>241.65</v>
      </c>
      <c r="H22" s="3">
        <v>0.15</v>
      </c>
      <c r="I22" s="3">
        <v>1.35</v>
      </c>
      <c r="J22" s="3">
        <v>5.0000000000000001E-3</v>
      </c>
      <c r="K22" s="3">
        <v>0.82</v>
      </c>
      <c r="L22" s="3">
        <v>153.9</v>
      </c>
      <c r="M22" s="3">
        <v>39.15</v>
      </c>
      <c r="N22" s="3">
        <v>197.1</v>
      </c>
      <c r="O22" s="3">
        <v>2.7</v>
      </c>
    </row>
    <row r="23" spans="1:16" ht="15.75" thickBot="1" x14ac:dyDescent="0.3">
      <c r="A23" s="2"/>
      <c r="B23" s="3" t="s">
        <v>116</v>
      </c>
      <c r="C23" s="3">
        <f>60/2</f>
        <v>30</v>
      </c>
      <c r="D23" s="3">
        <f>4.32/2</f>
        <v>2.16</v>
      </c>
      <c r="E23" s="3">
        <f>2.52/2</f>
        <v>1.26</v>
      </c>
      <c r="F23" s="3">
        <f>31.92/2</f>
        <v>15.96</v>
      </c>
      <c r="G23" s="3">
        <f>169.2/2</f>
        <v>84.6</v>
      </c>
      <c r="H23" s="3">
        <v>3.5000000000000003E-2</v>
      </c>
      <c r="I23" s="3">
        <v>0</v>
      </c>
      <c r="J23" s="3">
        <v>5.0000000000000001E-3</v>
      </c>
      <c r="K23" s="3">
        <v>0.48</v>
      </c>
      <c r="L23" s="3">
        <v>4.8</v>
      </c>
      <c r="M23" s="3">
        <v>3</v>
      </c>
      <c r="N23" s="3">
        <f>34.8/2</f>
        <v>17.399999999999999</v>
      </c>
      <c r="O23" s="3">
        <v>0.24</v>
      </c>
    </row>
    <row r="24" spans="1:16" ht="15.75" thickBot="1" x14ac:dyDescent="0.3">
      <c r="A24" s="2"/>
      <c r="B24" s="3" t="s">
        <v>75</v>
      </c>
      <c r="C24" s="3">
        <v>180</v>
      </c>
      <c r="D24" s="3">
        <v>0.2</v>
      </c>
      <c r="E24" s="3">
        <v>0.11</v>
      </c>
      <c r="F24" s="3">
        <v>15</v>
      </c>
      <c r="G24" s="3">
        <v>60</v>
      </c>
      <c r="H24" s="3">
        <v>0</v>
      </c>
      <c r="I24" s="3">
        <v>0</v>
      </c>
      <c r="J24" s="3">
        <v>0</v>
      </c>
      <c r="K24" s="3">
        <v>0</v>
      </c>
      <c r="L24" s="3">
        <v>5</v>
      </c>
      <c r="M24" s="3">
        <v>4</v>
      </c>
      <c r="N24" s="3">
        <v>8</v>
      </c>
      <c r="O24" s="3">
        <v>1</v>
      </c>
      <c r="P24" s="3"/>
    </row>
    <row r="25" spans="1:16" ht="15.75" thickBot="1" x14ac:dyDescent="0.3">
      <c r="A25" s="2"/>
      <c r="B25" s="3" t="s">
        <v>21</v>
      </c>
      <c r="C25" s="3">
        <f>SUM(C22:C24)</f>
        <v>410</v>
      </c>
      <c r="D25" s="4">
        <f>SUM(D22:D24)</f>
        <v>9.93</v>
      </c>
      <c r="E25" s="4">
        <f t="shared" ref="E25:O25" si="3">SUM(E22:E24)</f>
        <v>10</v>
      </c>
      <c r="F25" s="4">
        <f t="shared" si="3"/>
        <v>64.44</v>
      </c>
      <c r="G25" s="4">
        <f t="shared" si="3"/>
        <v>386.25</v>
      </c>
      <c r="H25" s="4">
        <f t="shared" si="3"/>
        <v>0.185</v>
      </c>
      <c r="I25" s="4">
        <f t="shared" si="3"/>
        <v>1.35</v>
      </c>
      <c r="J25" s="4">
        <f t="shared" si="3"/>
        <v>0.01</v>
      </c>
      <c r="K25" s="4">
        <f t="shared" si="3"/>
        <v>1.2999999999999998</v>
      </c>
      <c r="L25" s="4">
        <f t="shared" si="3"/>
        <v>163.70000000000002</v>
      </c>
      <c r="M25" s="4">
        <f t="shared" si="3"/>
        <v>46.15</v>
      </c>
      <c r="N25" s="4">
        <f t="shared" si="3"/>
        <v>222.5</v>
      </c>
      <c r="O25" s="4">
        <f t="shared" si="3"/>
        <v>3.9400000000000004</v>
      </c>
    </row>
    <row r="26" spans="1:16" ht="15.75" thickBot="1" x14ac:dyDescent="0.3">
      <c r="A26" s="2"/>
      <c r="B26" s="3"/>
      <c r="C26" s="3" t="s">
        <v>2</v>
      </c>
      <c r="D26" s="3" t="s">
        <v>3</v>
      </c>
      <c r="E26" s="3" t="s">
        <v>34</v>
      </c>
      <c r="F26" s="3" t="s">
        <v>35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6" ht="15.75" thickBot="1" x14ac:dyDescent="0.3">
      <c r="A27" s="2"/>
      <c r="B27" s="3" t="s">
        <v>36</v>
      </c>
      <c r="C27" s="12">
        <f>C10+C13+C20+C25</f>
        <v>1700</v>
      </c>
      <c r="D27" s="12">
        <f>D10+D13+D20+D25</f>
        <v>46.37</v>
      </c>
      <c r="E27" s="12">
        <f t="shared" ref="E27:O27" si="4">E10+E13+E20+E25</f>
        <v>55.618000000000002</v>
      </c>
      <c r="F27" s="12">
        <f t="shared" si="4"/>
        <v>203.00399999999999</v>
      </c>
      <c r="G27" s="12">
        <f t="shared" si="4"/>
        <v>1445.87</v>
      </c>
      <c r="H27" s="12">
        <f t="shared" si="4"/>
        <v>0.6069</v>
      </c>
      <c r="I27" s="12">
        <f t="shared" si="4"/>
        <v>113.82999999999998</v>
      </c>
      <c r="J27" s="12">
        <f t="shared" si="4"/>
        <v>0.26300000000000001</v>
      </c>
      <c r="K27" s="12">
        <f t="shared" si="4"/>
        <v>6.1960000000000006</v>
      </c>
      <c r="L27" s="12">
        <f t="shared" si="4"/>
        <v>413.73</v>
      </c>
      <c r="M27" s="12">
        <f t="shared" si="4"/>
        <v>168.52</v>
      </c>
      <c r="N27" s="12">
        <f t="shared" si="4"/>
        <v>721.43</v>
      </c>
      <c r="O27" s="12">
        <f t="shared" si="4"/>
        <v>14.079000000000001</v>
      </c>
    </row>
    <row r="28" spans="1:16" ht="26.25" thickBot="1" x14ac:dyDescent="0.3">
      <c r="A28" s="2"/>
      <c r="B28" s="3" t="s">
        <v>37</v>
      </c>
      <c r="C28" s="3">
        <v>1950</v>
      </c>
      <c r="D28" s="4">
        <v>54</v>
      </c>
      <c r="E28" s="4">
        <v>60</v>
      </c>
      <c r="F28" s="4">
        <v>261</v>
      </c>
      <c r="G28" s="4">
        <v>1800</v>
      </c>
      <c r="H28" s="4">
        <v>0.9</v>
      </c>
      <c r="I28" s="4">
        <v>50</v>
      </c>
      <c r="J28" s="4">
        <v>0.5</v>
      </c>
      <c r="K28" s="4">
        <v>7</v>
      </c>
      <c r="L28" s="4">
        <v>900</v>
      </c>
      <c r="M28" s="4">
        <v>200</v>
      </c>
      <c r="N28" s="4">
        <v>1350</v>
      </c>
      <c r="O28" s="4">
        <v>10</v>
      </c>
    </row>
    <row r="29" spans="1:16" ht="15.75" x14ac:dyDescent="0.25">
      <c r="A29" s="14"/>
    </row>
  </sheetData>
  <mergeCells count="14">
    <mergeCell ref="A21:O21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Normal="100" zoomScaleSheetLayoutView="100" workbookViewId="0">
      <selection activeCell="C25" sqref="C25"/>
    </sheetView>
  </sheetViews>
  <sheetFormatPr defaultRowHeight="15" x14ac:dyDescent="0.25"/>
  <cols>
    <col min="2" max="2" width="20.85546875" customWidth="1"/>
  </cols>
  <sheetData>
    <row r="1" spans="1:15" ht="19.5" thickBot="1" x14ac:dyDescent="0.3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26" t="s">
        <v>0</v>
      </c>
      <c r="B2" s="26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3" t="s">
        <v>7</v>
      </c>
      <c r="I2" s="24"/>
      <c r="J2" s="24"/>
      <c r="K2" s="25"/>
      <c r="L2" s="23" t="s">
        <v>8</v>
      </c>
      <c r="M2" s="24"/>
      <c r="N2" s="24"/>
      <c r="O2" s="25"/>
    </row>
    <row r="3" spans="1:15" ht="15.75" thickBot="1" x14ac:dyDescent="0.3">
      <c r="A3" s="27"/>
      <c r="B3" s="27"/>
      <c r="C3" s="22"/>
      <c r="D3" s="22"/>
      <c r="E3" s="22"/>
      <c r="F3" s="22"/>
      <c r="G3" s="22"/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</row>
    <row r="4" spans="1:15" ht="15.75" thickBot="1" x14ac:dyDescent="0.3">
      <c r="A4" s="17" t="s">
        <v>17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</row>
    <row r="5" spans="1:15" ht="13.9" customHeight="1" thickBot="1" x14ac:dyDescent="0.3">
      <c r="A5" s="2"/>
      <c r="B5" s="3" t="s">
        <v>18</v>
      </c>
      <c r="C5" s="8" t="s">
        <v>99</v>
      </c>
      <c r="D5" s="3">
        <v>5.6429999999999998</v>
      </c>
      <c r="E5" s="3">
        <v>6.15</v>
      </c>
      <c r="F5" s="3">
        <v>25.736000000000001</v>
      </c>
      <c r="G5" s="3">
        <v>174.43100000000001</v>
      </c>
      <c r="H5" s="3">
        <v>2.3460000000000001</v>
      </c>
      <c r="I5" s="3">
        <v>0.55800000000000005</v>
      </c>
      <c r="J5" s="3">
        <v>0.03</v>
      </c>
      <c r="K5" s="3">
        <v>0</v>
      </c>
      <c r="L5" s="3">
        <v>54.07</v>
      </c>
      <c r="M5" s="3">
        <v>0</v>
      </c>
      <c r="N5" s="3">
        <v>0</v>
      </c>
      <c r="O5" s="3">
        <v>0.28899999999999998</v>
      </c>
    </row>
    <row r="6" spans="1:15" ht="19.899999999999999" customHeight="1" thickBot="1" x14ac:dyDescent="0.3">
      <c r="A6" s="16"/>
      <c r="B6" s="3" t="s">
        <v>59</v>
      </c>
      <c r="C6" s="3">
        <v>5</v>
      </c>
      <c r="D6" s="3">
        <v>0</v>
      </c>
      <c r="E6" s="3">
        <v>4.0999999999999996</v>
      </c>
      <c r="F6" s="3">
        <v>0</v>
      </c>
      <c r="G6" s="3">
        <v>37.4</v>
      </c>
      <c r="H6" s="3">
        <v>0</v>
      </c>
      <c r="I6" s="3">
        <v>0</v>
      </c>
      <c r="J6" s="3">
        <v>0</v>
      </c>
      <c r="K6" s="3">
        <v>0</v>
      </c>
      <c r="L6" s="3">
        <v>0.6</v>
      </c>
      <c r="M6" s="3">
        <v>0</v>
      </c>
      <c r="N6" s="3">
        <v>1</v>
      </c>
      <c r="O6" s="3">
        <v>0</v>
      </c>
    </row>
    <row r="7" spans="1:15" ht="15" customHeight="1" thickBot="1" x14ac:dyDescent="0.3">
      <c r="A7" s="16"/>
      <c r="B7" s="3" t="s">
        <v>54</v>
      </c>
      <c r="C7" s="3">
        <v>40</v>
      </c>
      <c r="D7" s="3">
        <v>3</v>
      </c>
      <c r="E7" s="3">
        <v>1.2</v>
      </c>
      <c r="F7" s="3">
        <v>20.6</v>
      </c>
      <c r="G7" s="3">
        <v>104.8</v>
      </c>
      <c r="H7" s="3">
        <v>0</v>
      </c>
      <c r="I7" s="3">
        <v>0</v>
      </c>
      <c r="J7" s="3">
        <v>0</v>
      </c>
      <c r="K7" s="3">
        <v>0</v>
      </c>
      <c r="L7" s="3">
        <v>7.6</v>
      </c>
      <c r="M7" s="3">
        <v>5.2</v>
      </c>
      <c r="N7" s="3">
        <v>26</v>
      </c>
      <c r="O7" s="3">
        <v>0.4</v>
      </c>
    </row>
    <row r="8" spans="1:15" ht="13.9" customHeight="1" thickBot="1" x14ac:dyDescent="0.3">
      <c r="A8" s="2"/>
      <c r="B8" s="3" t="s">
        <v>20</v>
      </c>
      <c r="C8" s="3">
        <v>180</v>
      </c>
      <c r="D8" s="3">
        <v>0.18</v>
      </c>
      <c r="E8" s="3">
        <v>9.6000000000000002E-2</v>
      </c>
      <c r="F8" s="3">
        <v>13.5</v>
      </c>
      <c r="G8" s="3">
        <v>54</v>
      </c>
      <c r="H8" s="3">
        <v>0</v>
      </c>
      <c r="I8" s="3">
        <v>0</v>
      </c>
      <c r="J8" s="3">
        <v>0</v>
      </c>
      <c r="K8" s="3">
        <v>0</v>
      </c>
      <c r="L8" s="3">
        <v>4.5</v>
      </c>
      <c r="M8" s="3">
        <v>3.6</v>
      </c>
      <c r="N8" s="3">
        <v>7.2</v>
      </c>
      <c r="O8" s="3">
        <v>0.9</v>
      </c>
    </row>
    <row r="9" spans="1:15" ht="15.75" thickBot="1" x14ac:dyDescent="0.3">
      <c r="A9" s="2"/>
      <c r="B9" s="4" t="s">
        <v>21</v>
      </c>
      <c r="C9" s="4">
        <f>SUM(C6:C8)+205</f>
        <v>430</v>
      </c>
      <c r="D9" s="4">
        <f>SUM(D5:D8)</f>
        <v>8.8230000000000004</v>
      </c>
      <c r="E9" s="4">
        <f>SUM(E5:E8)</f>
        <v>11.545999999999999</v>
      </c>
      <c r="F9" s="4">
        <f>SUM(F5:F8)</f>
        <v>59.835999999999999</v>
      </c>
      <c r="G9" s="4">
        <f>SUM(G5:G8)</f>
        <v>370.63100000000003</v>
      </c>
      <c r="H9" s="4">
        <f>SUM(H5:H8)</f>
        <v>2.3460000000000001</v>
      </c>
      <c r="I9" s="4">
        <f>SUM(I5:I8)</f>
        <v>0.55800000000000005</v>
      </c>
      <c r="J9" s="4">
        <f>SUM(J5:J8)</f>
        <v>0.03</v>
      </c>
      <c r="K9" s="4">
        <f>SUM(K5:K8)</f>
        <v>0</v>
      </c>
      <c r="L9" s="4">
        <f>SUM(L5:L8)</f>
        <v>66.77000000000001</v>
      </c>
      <c r="M9" s="4">
        <f>SUM(M5:M8)</f>
        <v>8.8000000000000007</v>
      </c>
      <c r="N9" s="4">
        <f>SUM(N5:N8)</f>
        <v>34.200000000000003</v>
      </c>
      <c r="O9" s="4">
        <f>SUM(O5:O8)</f>
        <v>1.589</v>
      </c>
    </row>
    <row r="10" spans="1:15" ht="15.75" thickBo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23</v>
      </c>
      <c r="C11" s="3">
        <v>100</v>
      </c>
      <c r="D11" s="3">
        <v>0.4</v>
      </c>
      <c r="E11" s="3">
        <v>0.4</v>
      </c>
      <c r="F11" s="3">
        <v>8.6</v>
      </c>
      <c r="G11" s="3">
        <v>41.1</v>
      </c>
      <c r="H11" s="3">
        <v>0</v>
      </c>
      <c r="I11" s="3">
        <v>8.8000000000000007</v>
      </c>
      <c r="J11" s="3">
        <v>0.4</v>
      </c>
      <c r="K11" s="3">
        <v>0.6</v>
      </c>
      <c r="L11" s="3">
        <v>14.1</v>
      </c>
      <c r="M11" s="3">
        <v>7</v>
      </c>
      <c r="N11" s="3">
        <v>9.6999999999999993</v>
      </c>
      <c r="O11" s="3">
        <v>1.9</v>
      </c>
    </row>
    <row r="12" spans="1:15" ht="15.75" thickBot="1" x14ac:dyDescent="0.3">
      <c r="A12" s="5"/>
      <c r="B12" s="4" t="s">
        <v>21</v>
      </c>
      <c r="C12" s="4">
        <f>C11</f>
        <v>100</v>
      </c>
      <c r="D12" s="4">
        <v>0.4</v>
      </c>
      <c r="E12" s="4">
        <v>0.4</v>
      </c>
      <c r="F12" s="4">
        <v>8.6</v>
      </c>
      <c r="G12" s="4">
        <v>41.1</v>
      </c>
      <c r="H12" s="4">
        <v>0</v>
      </c>
      <c r="I12" s="4">
        <v>8.8000000000000007</v>
      </c>
      <c r="J12" s="4">
        <v>0.4</v>
      </c>
      <c r="K12" s="4">
        <v>0.6</v>
      </c>
      <c r="L12" s="4">
        <v>14.1</v>
      </c>
      <c r="M12" s="4">
        <v>7</v>
      </c>
      <c r="N12" s="4">
        <v>9.6999999999999993</v>
      </c>
      <c r="O12" s="4">
        <v>1.9</v>
      </c>
    </row>
    <row r="13" spans="1:15" ht="15.75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12" customHeight="1" x14ac:dyDescent="0.25">
      <c r="A14" s="28"/>
      <c r="B14" s="6" t="s">
        <v>25</v>
      </c>
      <c r="C14" s="30" t="s">
        <v>100</v>
      </c>
      <c r="D14" s="28">
        <v>5.13</v>
      </c>
      <c r="E14" s="28">
        <v>6.5</v>
      </c>
      <c r="F14" s="28">
        <v>25.3</v>
      </c>
      <c r="G14" s="28">
        <v>150.30000000000001</v>
      </c>
      <c r="H14" s="28">
        <v>0.14000000000000001</v>
      </c>
      <c r="I14" s="28">
        <v>12.05</v>
      </c>
      <c r="J14" s="28">
        <v>4.7</v>
      </c>
      <c r="K14" s="28">
        <v>3.8</v>
      </c>
      <c r="L14" s="28">
        <v>26.62</v>
      </c>
      <c r="M14" s="28">
        <v>45</v>
      </c>
      <c r="N14" s="28">
        <v>160</v>
      </c>
      <c r="O14" s="28">
        <v>1.25</v>
      </c>
    </row>
    <row r="15" spans="1:15" ht="12" customHeight="1" thickBot="1" x14ac:dyDescent="0.3">
      <c r="A15" s="29"/>
      <c r="B15" s="3" t="s">
        <v>26</v>
      </c>
      <c r="C15" s="3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34.9" customHeight="1" thickBot="1" x14ac:dyDescent="0.3">
      <c r="A16" s="2"/>
      <c r="B16" s="3" t="s">
        <v>27</v>
      </c>
      <c r="C16" s="3">
        <v>70</v>
      </c>
      <c r="D16" s="3">
        <v>17.36</v>
      </c>
      <c r="E16" s="3">
        <v>20.3</v>
      </c>
      <c r="F16" s="3">
        <v>7.14</v>
      </c>
      <c r="G16" s="3">
        <v>280.7</v>
      </c>
      <c r="H16" s="3">
        <v>0</v>
      </c>
      <c r="I16" s="3">
        <v>0.84</v>
      </c>
      <c r="J16" s="3">
        <v>0.14000000000000001</v>
      </c>
      <c r="K16" s="3">
        <v>0.14000000000000001</v>
      </c>
      <c r="L16" s="3">
        <v>34.159999999999997</v>
      </c>
      <c r="M16" s="3">
        <v>18.059999999999999</v>
      </c>
      <c r="N16" s="3">
        <v>155.4</v>
      </c>
      <c r="O16" s="3">
        <v>1.4</v>
      </c>
    </row>
    <row r="17" spans="1:15" ht="16.149999999999999" customHeight="1" thickBot="1" x14ac:dyDescent="0.3">
      <c r="A17" s="2"/>
      <c r="B17" s="3" t="s">
        <v>28</v>
      </c>
      <c r="C17" s="3">
        <v>150</v>
      </c>
      <c r="D17" s="3">
        <v>3.7050000000000001</v>
      </c>
      <c r="E17" s="3">
        <v>3.24</v>
      </c>
      <c r="F17" s="3">
        <v>38.89</v>
      </c>
      <c r="G17" s="3">
        <v>199.61</v>
      </c>
      <c r="H17" s="3">
        <v>0.51</v>
      </c>
      <c r="I17" s="3">
        <v>0</v>
      </c>
      <c r="J17" s="3">
        <v>0</v>
      </c>
      <c r="K17" s="3">
        <v>1.5</v>
      </c>
      <c r="L17" s="3">
        <v>60</v>
      </c>
      <c r="M17" s="3">
        <v>174</v>
      </c>
      <c r="N17" s="3">
        <v>1.5</v>
      </c>
      <c r="O17" s="3">
        <v>0.31</v>
      </c>
    </row>
    <row r="18" spans="1:15" ht="16.149999999999999" customHeight="1" thickBot="1" x14ac:dyDescent="0.3">
      <c r="A18" s="2"/>
      <c r="B18" s="3" t="s">
        <v>29</v>
      </c>
      <c r="C18" s="3">
        <v>50</v>
      </c>
      <c r="D18" s="3">
        <v>0.69</v>
      </c>
      <c r="E18" s="3">
        <v>1.95</v>
      </c>
      <c r="F18" s="3">
        <v>3.09</v>
      </c>
      <c r="G18" s="3">
        <v>31</v>
      </c>
      <c r="H18" s="3">
        <v>0</v>
      </c>
      <c r="I18" s="3">
        <v>0.39</v>
      </c>
      <c r="J18" s="3">
        <v>0</v>
      </c>
      <c r="K18" s="3">
        <v>0</v>
      </c>
      <c r="L18" s="3">
        <v>0.01</v>
      </c>
      <c r="M18" s="3">
        <v>0</v>
      </c>
      <c r="N18" s="3">
        <v>0</v>
      </c>
      <c r="O18" s="3">
        <v>0.1</v>
      </c>
    </row>
    <row r="19" spans="1:15" ht="16.149999999999999" customHeight="1" thickBot="1" x14ac:dyDescent="0.3">
      <c r="A19" s="2"/>
      <c r="B19" s="3" t="s">
        <v>30</v>
      </c>
      <c r="C19" s="3">
        <v>150</v>
      </c>
      <c r="D19" s="3">
        <v>0.15</v>
      </c>
      <c r="E19" s="3">
        <v>0</v>
      </c>
      <c r="F19" s="3">
        <v>19.28</v>
      </c>
      <c r="G19" s="3">
        <v>78.75</v>
      </c>
      <c r="H19" s="3">
        <v>0.01</v>
      </c>
      <c r="I19" s="3">
        <v>9.75</v>
      </c>
      <c r="J19" s="3">
        <v>0</v>
      </c>
      <c r="K19" s="3">
        <v>0.08</v>
      </c>
      <c r="L19" s="3">
        <v>6</v>
      </c>
      <c r="M19" s="3">
        <v>2.25</v>
      </c>
      <c r="N19" s="3">
        <v>3.75</v>
      </c>
      <c r="O19" s="3">
        <v>0</v>
      </c>
    </row>
    <row r="20" spans="1:15" ht="16.149999999999999" customHeight="1" thickBot="1" x14ac:dyDescent="0.3">
      <c r="A20" s="2"/>
      <c r="B20" s="3" t="s">
        <v>31</v>
      </c>
      <c r="C20" s="3">
        <v>45</v>
      </c>
      <c r="D20" s="3">
        <v>2.96</v>
      </c>
      <c r="E20" s="3">
        <v>0.39</v>
      </c>
      <c r="F20" s="3">
        <v>19.03</v>
      </c>
      <c r="G20" s="3">
        <v>91.8</v>
      </c>
      <c r="H20" s="3">
        <v>0.13</v>
      </c>
      <c r="I20" s="3">
        <v>0</v>
      </c>
      <c r="J20" s="3">
        <v>0</v>
      </c>
      <c r="K20" s="3">
        <v>1.03</v>
      </c>
      <c r="L20" s="3">
        <v>8.1</v>
      </c>
      <c r="M20" s="3">
        <v>8.61</v>
      </c>
      <c r="N20" s="3">
        <v>39.21</v>
      </c>
      <c r="O20" s="3">
        <v>1.8</v>
      </c>
    </row>
    <row r="21" spans="1:15" ht="15.75" thickBot="1" x14ac:dyDescent="0.3">
      <c r="A21" s="5"/>
      <c r="B21" s="4" t="s">
        <v>21</v>
      </c>
      <c r="C21" s="4">
        <f>SUM(C16:C20)+210</f>
        <v>675</v>
      </c>
      <c r="D21" s="4">
        <f>SUM(D14:D20)</f>
        <v>29.995000000000001</v>
      </c>
      <c r="E21" s="4">
        <f t="shared" ref="E21:O21" si="0">SUM(E14:E20)</f>
        <v>32.379999999999995</v>
      </c>
      <c r="F21" s="4">
        <f t="shared" si="0"/>
        <v>112.73</v>
      </c>
      <c r="G21" s="4">
        <f t="shared" si="0"/>
        <v>832.16</v>
      </c>
      <c r="H21" s="4">
        <f t="shared" si="0"/>
        <v>0.79</v>
      </c>
      <c r="I21" s="4">
        <f t="shared" si="0"/>
        <v>23.03</v>
      </c>
      <c r="J21" s="4">
        <f t="shared" si="0"/>
        <v>4.84</v>
      </c>
      <c r="K21" s="4">
        <f t="shared" si="0"/>
        <v>6.55</v>
      </c>
      <c r="L21" s="4">
        <f t="shared" si="0"/>
        <v>134.89000000000001</v>
      </c>
      <c r="M21" s="4">
        <f t="shared" si="0"/>
        <v>247.92000000000002</v>
      </c>
      <c r="N21" s="4">
        <f t="shared" si="0"/>
        <v>359.85999999999996</v>
      </c>
      <c r="O21" s="4">
        <f t="shared" si="0"/>
        <v>4.8600000000000003</v>
      </c>
    </row>
    <row r="22" spans="1:15" ht="15.75" thickBot="1" x14ac:dyDescent="0.3">
      <c r="A22" s="17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</row>
    <row r="23" spans="1:15" ht="27" customHeight="1" thickBot="1" x14ac:dyDescent="0.3">
      <c r="A23" s="2"/>
      <c r="B23" s="3" t="s">
        <v>33</v>
      </c>
      <c r="C23" s="8" t="s">
        <v>101</v>
      </c>
      <c r="D23" s="3">
        <v>17.920000000000002</v>
      </c>
      <c r="E23" s="3">
        <v>16.100000000000001</v>
      </c>
      <c r="F23" s="3">
        <v>43.58</v>
      </c>
      <c r="G23" s="3">
        <v>486.18</v>
      </c>
      <c r="H23" s="3">
        <v>9.8000000000000004E-2</v>
      </c>
      <c r="I23" s="3">
        <v>8.68</v>
      </c>
      <c r="J23" s="3">
        <v>0</v>
      </c>
      <c r="K23" s="3">
        <v>2.1</v>
      </c>
      <c r="L23" s="3">
        <v>302.85000000000002</v>
      </c>
      <c r="M23" s="3">
        <v>23.66</v>
      </c>
      <c r="N23" s="3">
        <v>191.52</v>
      </c>
      <c r="O23" s="3">
        <v>1.008</v>
      </c>
    </row>
    <row r="24" spans="1:15" ht="15.6" customHeight="1" thickBot="1" x14ac:dyDescent="0.3">
      <c r="A24" s="2"/>
      <c r="B24" s="3" t="s">
        <v>20</v>
      </c>
      <c r="C24" s="3">
        <v>180</v>
      </c>
      <c r="D24" s="3">
        <v>0.18</v>
      </c>
      <c r="E24" s="3">
        <v>9.6000000000000002E-2</v>
      </c>
      <c r="F24" s="3">
        <v>13.5</v>
      </c>
      <c r="G24" s="3">
        <v>54</v>
      </c>
      <c r="H24" s="3">
        <v>0</v>
      </c>
      <c r="I24" s="3">
        <v>0</v>
      </c>
      <c r="J24" s="3">
        <v>0</v>
      </c>
      <c r="K24" s="3">
        <v>0</v>
      </c>
      <c r="L24" s="3">
        <v>4.5</v>
      </c>
      <c r="M24" s="3">
        <v>3.6</v>
      </c>
      <c r="N24" s="3">
        <v>7.2</v>
      </c>
      <c r="O24" s="3">
        <v>0.9</v>
      </c>
    </row>
    <row r="25" spans="1:15" ht="15.75" thickBot="1" x14ac:dyDescent="0.3">
      <c r="A25" s="5"/>
      <c r="B25" s="4" t="s">
        <v>21</v>
      </c>
      <c r="C25" s="4">
        <f>C24+140+30</f>
        <v>350</v>
      </c>
      <c r="D25" s="4">
        <f>SUM(D23:D24)</f>
        <v>18.100000000000001</v>
      </c>
      <c r="E25" s="4">
        <f t="shared" ref="E25:O25" si="1">SUM(E23:E24)</f>
        <v>16.196000000000002</v>
      </c>
      <c r="F25" s="4">
        <f t="shared" si="1"/>
        <v>57.08</v>
      </c>
      <c r="G25" s="4">
        <f t="shared" si="1"/>
        <v>540.18000000000006</v>
      </c>
      <c r="H25" s="4">
        <f t="shared" si="1"/>
        <v>9.8000000000000004E-2</v>
      </c>
      <c r="I25" s="4">
        <f t="shared" si="1"/>
        <v>8.68</v>
      </c>
      <c r="J25" s="4">
        <f t="shared" si="1"/>
        <v>0</v>
      </c>
      <c r="K25" s="4">
        <f t="shared" si="1"/>
        <v>2.1</v>
      </c>
      <c r="L25" s="4">
        <f t="shared" si="1"/>
        <v>307.35000000000002</v>
      </c>
      <c r="M25" s="4">
        <f t="shared" si="1"/>
        <v>27.26</v>
      </c>
      <c r="N25" s="4">
        <f t="shared" si="1"/>
        <v>198.72</v>
      </c>
      <c r="O25" s="4">
        <f t="shared" si="1"/>
        <v>1.9079999999999999</v>
      </c>
    </row>
    <row r="26" spans="1:15" ht="15.75" thickBot="1" x14ac:dyDescent="0.3">
      <c r="A26" s="2"/>
      <c r="B26" s="3"/>
      <c r="C26" s="3" t="s">
        <v>2</v>
      </c>
      <c r="D26" s="3" t="s">
        <v>3</v>
      </c>
      <c r="E26" s="3" t="s">
        <v>34</v>
      </c>
      <c r="F26" s="3" t="s">
        <v>35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16.149999999999999" customHeight="1" thickBot="1" x14ac:dyDescent="0.3">
      <c r="A27" s="5"/>
      <c r="B27" s="4" t="s">
        <v>36</v>
      </c>
      <c r="C27" s="12">
        <f>C9+C12+C21+C25</f>
        <v>1555</v>
      </c>
      <c r="D27" s="12">
        <f>D9+D12+D21+D25</f>
        <v>57.318000000000005</v>
      </c>
      <c r="E27" s="12">
        <f t="shared" ref="E27:O27" si="2">E9+E12+E21+E25</f>
        <v>60.521999999999991</v>
      </c>
      <c r="F27" s="12">
        <f t="shared" si="2"/>
        <v>238.24599999999998</v>
      </c>
      <c r="G27" s="12">
        <f t="shared" si="2"/>
        <v>1784.0710000000001</v>
      </c>
      <c r="H27" s="12">
        <f t="shared" si="2"/>
        <v>3.234</v>
      </c>
      <c r="I27" s="12">
        <f t="shared" si="2"/>
        <v>41.068000000000005</v>
      </c>
      <c r="J27" s="12">
        <f t="shared" si="2"/>
        <v>5.27</v>
      </c>
      <c r="K27" s="12">
        <f t="shared" si="2"/>
        <v>9.25</v>
      </c>
      <c r="L27" s="12">
        <f t="shared" si="2"/>
        <v>523.11</v>
      </c>
      <c r="M27" s="12">
        <f t="shared" si="2"/>
        <v>290.98</v>
      </c>
      <c r="N27" s="12">
        <f t="shared" si="2"/>
        <v>602.48</v>
      </c>
      <c r="O27" s="12">
        <f t="shared" si="2"/>
        <v>10.257</v>
      </c>
    </row>
    <row r="28" spans="1:15" ht="27.6" customHeight="1" thickBot="1" x14ac:dyDescent="0.3">
      <c r="A28" s="2"/>
      <c r="B28" s="3" t="s">
        <v>37</v>
      </c>
      <c r="C28" s="3">
        <v>1950</v>
      </c>
      <c r="D28" s="4">
        <v>54</v>
      </c>
      <c r="E28" s="4">
        <v>60</v>
      </c>
      <c r="F28" s="4">
        <v>261</v>
      </c>
      <c r="G28" s="4">
        <v>1800</v>
      </c>
      <c r="H28" s="4">
        <v>0.9</v>
      </c>
      <c r="I28" s="4">
        <v>50</v>
      </c>
      <c r="J28" s="4">
        <v>0.5</v>
      </c>
      <c r="K28" s="4">
        <v>7</v>
      </c>
      <c r="L28" s="4">
        <v>900</v>
      </c>
      <c r="M28" s="4">
        <v>200</v>
      </c>
      <c r="N28" s="4">
        <v>1350</v>
      </c>
      <c r="O28" s="4">
        <v>10</v>
      </c>
    </row>
  </sheetData>
  <mergeCells count="28">
    <mergeCell ref="A13:O13"/>
    <mergeCell ref="A2:A3"/>
    <mergeCell ref="B2:B3"/>
    <mergeCell ref="C2:C3"/>
    <mergeCell ref="D2:D3"/>
    <mergeCell ref="E2:E3"/>
    <mergeCell ref="F2:F3"/>
    <mergeCell ref="G2:G3"/>
    <mergeCell ref="H2:K2"/>
    <mergeCell ref="L2:O2"/>
    <mergeCell ref="A4:O4"/>
    <mergeCell ref="A10:O10"/>
    <mergeCell ref="N14:N15"/>
    <mergeCell ref="O14:O15"/>
    <mergeCell ref="A22:O22"/>
    <mergeCell ref="A1:O1"/>
    <mergeCell ref="H14:H15"/>
    <mergeCell ref="I14:I15"/>
    <mergeCell ref="J14:J15"/>
    <mergeCell ref="K14:K15"/>
    <mergeCell ref="L14:L15"/>
    <mergeCell ref="M14:M15"/>
    <mergeCell ref="A14:A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>
      <selection activeCell="A22" sqref="A22:XFD22"/>
    </sheetView>
  </sheetViews>
  <sheetFormatPr defaultRowHeight="15" x14ac:dyDescent="0.25"/>
  <cols>
    <col min="2" max="2" width="20.140625" customWidth="1"/>
    <col min="3" max="3" width="8.8554687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3.15" customHeight="1" thickBot="1" x14ac:dyDescent="0.3">
      <c r="A2" s="7" t="s">
        <v>47</v>
      </c>
      <c r="C2" s="7" t="s">
        <v>48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21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9.45" customHeight="1" thickBot="1" x14ac:dyDescent="0.3">
      <c r="A6" s="2"/>
      <c r="B6" s="3" t="s">
        <v>49</v>
      </c>
      <c r="C6" s="8" t="s">
        <v>102</v>
      </c>
      <c r="D6" s="3">
        <v>23.3</v>
      </c>
      <c r="E6" s="3">
        <v>15.3</v>
      </c>
      <c r="F6" s="3">
        <v>35.299999999999997</v>
      </c>
      <c r="G6" s="3">
        <v>367.7</v>
      </c>
      <c r="H6" s="3">
        <v>0</v>
      </c>
      <c r="I6" s="3">
        <v>3.4</v>
      </c>
      <c r="J6" s="3">
        <v>0.1</v>
      </c>
      <c r="K6" s="3">
        <v>1.8</v>
      </c>
      <c r="L6" s="3">
        <v>186.6</v>
      </c>
      <c r="M6" s="3">
        <v>32</v>
      </c>
      <c r="N6" s="3">
        <v>249.2</v>
      </c>
      <c r="O6" s="3">
        <v>1.1000000000000001</v>
      </c>
    </row>
    <row r="7" spans="1:15" ht="21" customHeight="1" thickBot="1" x14ac:dyDescent="0.3">
      <c r="A7" s="2"/>
      <c r="B7" s="3" t="s">
        <v>20</v>
      </c>
      <c r="C7" s="3">
        <v>180</v>
      </c>
      <c r="D7" s="3">
        <v>0.18</v>
      </c>
      <c r="E7" s="3">
        <v>9.6000000000000002E-2</v>
      </c>
      <c r="F7" s="3">
        <v>13.5</v>
      </c>
      <c r="G7" s="3">
        <v>54</v>
      </c>
      <c r="H7" s="3">
        <v>0</v>
      </c>
      <c r="I7" s="3">
        <v>0</v>
      </c>
      <c r="J7" s="3">
        <v>0</v>
      </c>
      <c r="K7" s="3">
        <v>0</v>
      </c>
      <c r="L7" s="3">
        <v>4.5</v>
      </c>
      <c r="M7" s="3">
        <v>3.6</v>
      </c>
      <c r="N7" s="3">
        <v>7.2</v>
      </c>
      <c r="O7" s="3">
        <v>0.9</v>
      </c>
    </row>
    <row r="8" spans="1:15" s="9" customFormat="1" ht="15.75" thickBot="1" x14ac:dyDescent="0.3">
      <c r="A8" s="5"/>
      <c r="B8" s="4" t="s">
        <v>21</v>
      </c>
      <c r="C8" s="4">
        <f>180+150</f>
        <v>330</v>
      </c>
      <c r="D8" s="4">
        <f>SUM(D6:D7)</f>
        <v>23.48</v>
      </c>
      <c r="E8" s="4">
        <f t="shared" ref="E8:O8" si="0">SUM(E6:E7)</f>
        <v>15.396000000000001</v>
      </c>
      <c r="F8" s="4">
        <f t="shared" si="0"/>
        <v>48.8</v>
      </c>
      <c r="G8" s="4">
        <f t="shared" si="0"/>
        <v>421.7</v>
      </c>
      <c r="H8" s="4">
        <f t="shared" si="0"/>
        <v>0</v>
      </c>
      <c r="I8" s="4">
        <f t="shared" si="0"/>
        <v>3.4</v>
      </c>
      <c r="J8" s="4">
        <f t="shared" si="0"/>
        <v>0.1</v>
      </c>
      <c r="K8" s="4">
        <f t="shared" si="0"/>
        <v>1.8</v>
      </c>
      <c r="L8" s="4">
        <f t="shared" si="0"/>
        <v>191.1</v>
      </c>
      <c r="M8" s="4">
        <f t="shared" si="0"/>
        <v>35.6</v>
      </c>
      <c r="N8" s="4">
        <f t="shared" si="0"/>
        <v>256.39999999999998</v>
      </c>
      <c r="O8" s="4">
        <f t="shared" si="0"/>
        <v>2</v>
      </c>
    </row>
    <row r="9" spans="1:15" ht="15.75" thickBot="1" x14ac:dyDescent="0.3">
      <c r="A9" s="17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.149999999999999" customHeight="1" thickBot="1" x14ac:dyDescent="0.3">
      <c r="A10" s="2"/>
      <c r="B10" s="3" t="s">
        <v>42</v>
      </c>
      <c r="C10" s="3">
        <v>180</v>
      </c>
      <c r="D10" s="3">
        <v>0.18</v>
      </c>
      <c r="E10" s="3">
        <v>9.6000000000000002E-2</v>
      </c>
      <c r="F10" s="3">
        <v>13.5</v>
      </c>
      <c r="G10" s="3">
        <v>54</v>
      </c>
      <c r="H10" s="3">
        <v>0</v>
      </c>
      <c r="I10" s="3">
        <v>0</v>
      </c>
      <c r="J10" s="3">
        <v>0</v>
      </c>
      <c r="K10" s="3">
        <v>0</v>
      </c>
      <c r="L10" s="3">
        <v>4.5</v>
      </c>
      <c r="M10" s="3">
        <v>3.6</v>
      </c>
      <c r="N10" s="3">
        <v>7.2</v>
      </c>
      <c r="O10" s="3">
        <v>0.9</v>
      </c>
    </row>
    <row r="11" spans="1:15" s="9" customFormat="1" ht="15.75" thickBot="1" x14ac:dyDescent="0.3">
      <c r="A11" s="5"/>
      <c r="B11" s="4" t="s">
        <v>21</v>
      </c>
      <c r="C11" s="4">
        <f>C10</f>
        <v>180</v>
      </c>
      <c r="D11" s="4">
        <f>SUM(D10)</f>
        <v>0.18</v>
      </c>
      <c r="E11" s="4">
        <f t="shared" ref="E11:O11" si="1">SUM(E10)</f>
        <v>9.6000000000000002E-2</v>
      </c>
      <c r="F11" s="4">
        <f t="shared" si="1"/>
        <v>13.5</v>
      </c>
      <c r="G11" s="4">
        <f t="shared" si="1"/>
        <v>54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4.5</v>
      </c>
      <c r="M11" s="4">
        <f t="shared" si="1"/>
        <v>3.6</v>
      </c>
      <c r="N11" s="4">
        <f t="shared" si="1"/>
        <v>7.2</v>
      </c>
      <c r="O11" s="4">
        <f t="shared" si="1"/>
        <v>0.9</v>
      </c>
    </row>
    <row r="12" spans="1:15" ht="15.75" thickBot="1" x14ac:dyDescent="0.3">
      <c r="A12" s="17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5" ht="27" customHeight="1" thickBot="1" x14ac:dyDescent="0.3">
      <c r="A13" s="2"/>
      <c r="B13" s="3" t="s">
        <v>55</v>
      </c>
      <c r="C13" s="3" t="s">
        <v>103</v>
      </c>
      <c r="D13" s="10">
        <v>8.2799999999999994</v>
      </c>
      <c r="E13" s="10">
        <v>14.05</v>
      </c>
      <c r="F13" s="10">
        <v>30.03</v>
      </c>
      <c r="G13" s="10">
        <v>275.3</v>
      </c>
      <c r="H13" s="10">
        <v>6.3E-2</v>
      </c>
      <c r="I13" s="10">
        <v>4.4249999999999998</v>
      </c>
      <c r="J13" s="10">
        <v>5.0000000000000001E-3</v>
      </c>
      <c r="K13" s="10">
        <v>0</v>
      </c>
      <c r="L13" s="10">
        <v>23.875</v>
      </c>
      <c r="M13" s="10">
        <v>18.690000000000001</v>
      </c>
      <c r="N13" s="10">
        <v>43.19</v>
      </c>
      <c r="O13" s="10">
        <v>0.57499999999999996</v>
      </c>
    </row>
    <row r="14" spans="1:15" ht="26.45" customHeight="1" thickBot="1" x14ac:dyDescent="0.3">
      <c r="A14" s="2"/>
      <c r="B14" s="3" t="s">
        <v>109</v>
      </c>
      <c r="C14" s="3">
        <v>70</v>
      </c>
      <c r="D14" s="10">
        <v>8.1999999999999993</v>
      </c>
      <c r="E14" s="10">
        <v>12.6</v>
      </c>
      <c r="F14" s="10">
        <v>4.8</v>
      </c>
      <c r="G14" s="10">
        <v>165.6</v>
      </c>
      <c r="H14" s="10">
        <v>0</v>
      </c>
      <c r="I14" s="10">
        <v>0.1</v>
      </c>
      <c r="J14" s="10">
        <v>0</v>
      </c>
      <c r="K14" s="10">
        <v>0.3</v>
      </c>
      <c r="L14" s="10">
        <v>38.700000000000003</v>
      </c>
      <c r="M14" s="10">
        <v>9.6</v>
      </c>
      <c r="N14" s="10">
        <v>81</v>
      </c>
      <c r="O14" s="10">
        <v>0.9</v>
      </c>
    </row>
    <row r="15" spans="1:15" ht="18" customHeight="1" thickBot="1" x14ac:dyDescent="0.3">
      <c r="A15" s="2"/>
      <c r="B15" s="3" t="s">
        <v>50</v>
      </c>
      <c r="C15" s="3">
        <v>150</v>
      </c>
      <c r="D15" s="10">
        <v>3.12</v>
      </c>
      <c r="E15" s="10">
        <v>5.43</v>
      </c>
      <c r="F15" s="10">
        <v>20.399999999999999</v>
      </c>
      <c r="G15" s="10">
        <v>141.69999999999999</v>
      </c>
      <c r="H15" s="10">
        <v>0.13500000000000001</v>
      </c>
      <c r="I15" s="10">
        <v>5.0250000000000004</v>
      </c>
      <c r="J15" s="10">
        <v>4.4999999999999998E-2</v>
      </c>
      <c r="K15" s="10">
        <v>0.19500000000000001</v>
      </c>
      <c r="L15" s="10">
        <v>47.234999999999999</v>
      </c>
      <c r="M15" s="10">
        <v>29.145</v>
      </c>
      <c r="N15" s="10">
        <v>85.424999999999997</v>
      </c>
      <c r="O15" s="10">
        <v>1.1100000000000001</v>
      </c>
    </row>
    <row r="16" spans="1:15" ht="16.149999999999999" customHeight="1" thickBot="1" x14ac:dyDescent="0.3">
      <c r="A16" s="2"/>
      <c r="B16" s="3" t="s">
        <v>51</v>
      </c>
      <c r="C16" s="3">
        <v>180</v>
      </c>
      <c r="D16" s="3">
        <v>0.54</v>
      </c>
      <c r="E16" s="3">
        <v>9.6000000000000002E-2</v>
      </c>
      <c r="F16" s="3">
        <v>28.54</v>
      </c>
      <c r="G16" s="3">
        <v>117.9</v>
      </c>
      <c r="H16" s="3">
        <v>2.4E-2</v>
      </c>
      <c r="I16" s="3">
        <v>0</v>
      </c>
      <c r="J16" s="3">
        <v>1.2E-2</v>
      </c>
      <c r="K16" s="3">
        <v>0.46</v>
      </c>
      <c r="L16" s="3">
        <v>18.899999999999999</v>
      </c>
      <c r="M16" s="3">
        <v>14.4</v>
      </c>
      <c r="N16" s="3">
        <v>20.7</v>
      </c>
      <c r="O16" s="3">
        <v>0.63600000000000001</v>
      </c>
    </row>
    <row r="17" spans="1:15" ht="15" customHeight="1" thickBot="1" x14ac:dyDescent="0.3">
      <c r="A17" s="2"/>
      <c r="B17" s="3" t="s">
        <v>31</v>
      </c>
      <c r="C17" s="3">
        <v>45</v>
      </c>
      <c r="D17" s="3">
        <v>2.96</v>
      </c>
      <c r="E17" s="3">
        <v>0.39</v>
      </c>
      <c r="F17" s="3">
        <v>19.03</v>
      </c>
      <c r="G17" s="3">
        <v>91.8</v>
      </c>
      <c r="H17" s="3">
        <v>0.13</v>
      </c>
      <c r="I17" s="3">
        <v>0</v>
      </c>
      <c r="J17" s="3">
        <v>0</v>
      </c>
      <c r="K17" s="3">
        <v>1.03</v>
      </c>
      <c r="L17" s="3">
        <v>8.1</v>
      </c>
      <c r="M17" s="3">
        <v>8.61</v>
      </c>
      <c r="N17" s="3">
        <v>39.21</v>
      </c>
      <c r="O17" s="3">
        <v>1.8</v>
      </c>
    </row>
    <row r="18" spans="1:15" s="9" customFormat="1" ht="15.75" thickBot="1" x14ac:dyDescent="0.3">
      <c r="A18" s="5"/>
      <c r="B18" s="4" t="s">
        <v>21</v>
      </c>
      <c r="C18" s="4">
        <f>SUM(C14:C17)+225</f>
        <v>670</v>
      </c>
      <c r="D18" s="11">
        <f>SUM(D13:D17)</f>
        <v>23.099999999999998</v>
      </c>
      <c r="E18" s="11">
        <f t="shared" ref="E18:O18" si="2">SUM(E13:E17)</f>
        <v>32.565999999999995</v>
      </c>
      <c r="F18" s="11">
        <f t="shared" si="2"/>
        <v>102.8</v>
      </c>
      <c r="G18" s="11">
        <f t="shared" si="2"/>
        <v>792.29999999999984</v>
      </c>
      <c r="H18" s="11">
        <f t="shared" si="2"/>
        <v>0.35199999999999998</v>
      </c>
      <c r="I18" s="11">
        <f t="shared" si="2"/>
        <v>9.5500000000000007</v>
      </c>
      <c r="J18" s="11">
        <f t="shared" si="2"/>
        <v>6.2E-2</v>
      </c>
      <c r="K18" s="11">
        <f t="shared" si="2"/>
        <v>1.9850000000000001</v>
      </c>
      <c r="L18" s="11">
        <f t="shared" si="2"/>
        <v>136.81</v>
      </c>
      <c r="M18" s="11">
        <f t="shared" si="2"/>
        <v>80.445000000000007</v>
      </c>
      <c r="N18" s="11">
        <f t="shared" si="2"/>
        <v>269.52499999999998</v>
      </c>
      <c r="O18" s="11">
        <f t="shared" si="2"/>
        <v>5.0209999999999999</v>
      </c>
    </row>
    <row r="19" spans="1:15" ht="15.75" thickBot="1" x14ac:dyDescent="0.3">
      <c r="A19" s="17" t="s">
        <v>32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1:15" ht="17.45" customHeight="1" thickBot="1" x14ac:dyDescent="0.3">
      <c r="A20" s="2"/>
      <c r="B20" s="3" t="s">
        <v>52</v>
      </c>
      <c r="C20" s="3">
        <v>150</v>
      </c>
      <c r="D20" s="3">
        <v>5.85</v>
      </c>
      <c r="E20" s="3">
        <v>6.15</v>
      </c>
      <c r="F20" s="3">
        <v>31.26</v>
      </c>
      <c r="G20" s="3">
        <v>207.375</v>
      </c>
      <c r="H20" s="3">
        <v>0.06</v>
      </c>
      <c r="I20" s="3">
        <v>0</v>
      </c>
      <c r="J20" s="3">
        <v>4.4999999999999998E-2</v>
      </c>
      <c r="K20" s="3">
        <v>0</v>
      </c>
      <c r="L20" s="3">
        <v>6.3150000000000004</v>
      </c>
      <c r="M20" s="3">
        <v>8.3249999999999993</v>
      </c>
      <c r="N20" s="3">
        <v>37.65</v>
      </c>
      <c r="O20" s="3">
        <v>0.81</v>
      </c>
    </row>
    <row r="21" spans="1:15" ht="15.75" thickBot="1" x14ac:dyDescent="0.3">
      <c r="A21" s="2"/>
      <c r="B21" s="3" t="s">
        <v>53</v>
      </c>
      <c r="C21" s="3">
        <v>30</v>
      </c>
      <c r="D21" s="3">
        <v>6.9</v>
      </c>
      <c r="E21" s="3">
        <v>8.9</v>
      </c>
      <c r="F21" s="3">
        <v>0</v>
      </c>
      <c r="G21" s="3">
        <v>109</v>
      </c>
      <c r="H21" s="3">
        <v>0.02</v>
      </c>
      <c r="I21" s="3">
        <v>0</v>
      </c>
      <c r="J21" s="3">
        <v>0.1</v>
      </c>
      <c r="K21" s="3">
        <v>0.2</v>
      </c>
      <c r="L21" s="3">
        <v>264</v>
      </c>
      <c r="M21" s="3">
        <v>11</v>
      </c>
      <c r="N21" s="3">
        <v>150</v>
      </c>
      <c r="O21" s="3">
        <v>0.3</v>
      </c>
    </row>
    <row r="22" spans="1:15" ht="13.15" customHeight="1" thickBot="1" x14ac:dyDescent="0.3">
      <c r="A22" s="2"/>
      <c r="B22" s="3" t="s">
        <v>54</v>
      </c>
      <c r="C22" s="3">
        <v>40</v>
      </c>
      <c r="D22" s="3">
        <v>3</v>
      </c>
      <c r="E22" s="3">
        <v>1.2</v>
      </c>
      <c r="F22" s="3">
        <v>20.6</v>
      </c>
      <c r="G22" s="3">
        <v>104.8</v>
      </c>
      <c r="H22" s="3">
        <v>0</v>
      </c>
      <c r="I22" s="3">
        <v>0</v>
      </c>
      <c r="J22" s="3">
        <v>0</v>
      </c>
      <c r="K22" s="3">
        <v>0</v>
      </c>
      <c r="L22" s="3">
        <v>7.6</v>
      </c>
      <c r="M22" s="3">
        <v>5.2</v>
      </c>
      <c r="N22" s="3">
        <v>26</v>
      </c>
      <c r="O22" s="3">
        <v>0.4</v>
      </c>
    </row>
    <row r="23" spans="1:15" ht="13.15" customHeight="1" thickBot="1" x14ac:dyDescent="0.3">
      <c r="A23" s="2"/>
      <c r="B23" s="3" t="s">
        <v>20</v>
      </c>
      <c r="C23" s="3">
        <v>180</v>
      </c>
      <c r="D23" s="3">
        <v>0.18</v>
      </c>
      <c r="E23" s="3">
        <v>9.6000000000000002E-2</v>
      </c>
      <c r="F23" s="3">
        <v>13.5</v>
      </c>
      <c r="G23" s="3">
        <v>54</v>
      </c>
      <c r="H23" s="3">
        <v>0</v>
      </c>
      <c r="I23" s="3">
        <v>0</v>
      </c>
      <c r="J23" s="3">
        <v>0</v>
      </c>
      <c r="K23" s="3">
        <v>0</v>
      </c>
      <c r="L23" s="3">
        <v>4.5</v>
      </c>
      <c r="M23" s="3">
        <v>3.6</v>
      </c>
      <c r="N23" s="3">
        <v>7.2</v>
      </c>
      <c r="O23" s="3">
        <v>0.9</v>
      </c>
    </row>
    <row r="24" spans="1:15" s="9" customFormat="1" ht="15.75" thickBot="1" x14ac:dyDescent="0.3">
      <c r="A24" s="5"/>
      <c r="B24" s="4" t="s">
        <v>21</v>
      </c>
      <c r="C24" s="4">
        <f>SUM(C20:C23)</f>
        <v>400</v>
      </c>
      <c r="D24" s="4">
        <f>SUM(D20:D23)</f>
        <v>15.93</v>
      </c>
      <c r="E24" s="4">
        <f t="shared" ref="E24:O24" si="3">SUM(E20:E23)</f>
        <v>16.346</v>
      </c>
      <c r="F24" s="4">
        <f t="shared" si="3"/>
        <v>65.36</v>
      </c>
      <c r="G24" s="4">
        <f t="shared" si="3"/>
        <v>475.17500000000001</v>
      </c>
      <c r="H24" s="4">
        <f t="shared" si="3"/>
        <v>0.08</v>
      </c>
      <c r="I24" s="4">
        <f t="shared" si="3"/>
        <v>0</v>
      </c>
      <c r="J24" s="4">
        <f t="shared" si="3"/>
        <v>0.14500000000000002</v>
      </c>
      <c r="K24" s="4">
        <f t="shared" si="3"/>
        <v>0.2</v>
      </c>
      <c r="L24" s="4">
        <f t="shared" si="3"/>
        <v>282.41500000000002</v>
      </c>
      <c r="M24" s="4">
        <f t="shared" si="3"/>
        <v>28.125</v>
      </c>
      <c r="N24" s="4">
        <f t="shared" si="3"/>
        <v>220.85</v>
      </c>
      <c r="O24" s="4">
        <f t="shared" si="3"/>
        <v>2.41</v>
      </c>
    </row>
    <row r="25" spans="1:15" ht="15.75" thickBot="1" x14ac:dyDescent="0.3">
      <c r="A25" s="2"/>
      <c r="B25" s="3"/>
      <c r="C25" s="3" t="s">
        <v>2</v>
      </c>
      <c r="D25" s="3" t="s">
        <v>3</v>
      </c>
      <c r="E25" s="3" t="s">
        <v>34</v>
      </c>
      <c r="F25" s="3" t="s">
        <v>35</v>
      </c>
      <c r="G25" s="3" t="s">
        <v>6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spans="1:15" ht="17.45" customHeight="1" thickBot="1" x14ac:dyDescent="0.3">
      <c r="A26" s="2"/>
      <c r="B26" s="3" t="s">
        <v>36</v>
      </c>
      <c r="C26" s="12">
        <f>C8+C11+C18+C24</f>
        <v>1580</v>
      </c>
      <c r="D26" s="12">
        <f>D8+D11+D18+D24</f>
        <v>62.69</v>
      </c>
      <c r="E26" s="12">
        <f t="shared" ref="E26:O26" si="4">E8+E11+E18+E24</f>
        <v>64.403999999999996</v>
      </c>
      <c r="F26" s="12">
        <f t="shared" si="4"/>
        <v>230.45999999999998</v>
      </c>
      <c r="G26" s="12">
        <f t="shared" si="4"/>
        <v>1743.1749999999997</v>
      </c>
      <c r="H26" s="12">
        <f t="shared" si="4"/>
        <v>0.432</v>
      </c>
      <c r="I26" s="12">
        <f t="shared" si="4"/>
        <v>12.950000000000001</v>
      </c>
      <c r="J26" s="12">
        <f t="shared" si="4"/>
        <v>0.30700000000000005</v>
      </c>
      <c r="K26" s="12">
        <f t="shared" si="4"/>
        <v>3.9850000000000003</v>
      </c>
      <c r="L26" s="12">
        <f t="shared" si="4"/>
        <v>614.82500000000005</v>
      </c>
      <c r="M26" s="12">
        <f t="shared" si="4"/>
        <v>147.77000000000001</v>
      </c>
      <c r="N26" s="12">
        <f t="shared" si="4"/>
        <v>753.97500000000002</v>
      </c>
      <c r="O26" s="12">
        <f t="shared" si="4"/>
        <v>10.331</v>
      </c>
    </row>
    <row r="27" spans="1:15" ht="17.45" customHeight="1" thickBot="1" x14ac:dyDescent="0.3">
      <c r="A27" s="2"/>
      <c r="B27" s="3" t="s">
        <v>37</v>
      </c>
      <c r="C27" s="3">
        <v>1950</v>
      </c>
      <c r="D27" s="4">
        <v>54</v>
      </c>
      <c r="E27" s="4">
        <v>60</v>
      </c>
      <c r="F27" s="4">
        <v>261</v>
      </c>
      <c r="G27" s="4">
        <v>1800</v>
      </c>
      <c r="H27" s="4">
        <v>0.9</v>
      </c>
      <c r="I27" s="4">
        <v>50</v>
      </c>
      <c r="J27" s="4">
        <v>0.5</v>
      </c>
      <c r="K27" s="4">
        <v>7</v>
      </c>
      <c r="L27" s="4">
        <v>900</v>
      </c>
      <c r="M27" s="4">
        <v>200</v>
      </c>
      <c r="N27" s="4">
        <v>1350</v>
      </c>
      <c r="O27" s="4">
        <v>10</v>
      </c>
    </row>
  </sheetData>
  <mergeCells count="14">
    <mergeCell ref="A19:O19"/>
    <mergeCell ref="A1:O1"/>
    <mergeCell ref="G3:G4"/>
    <mergeCell ref="H3:K3"/>
    <mergeCell ref="L3:O3"/>
    <mergeCell ref="A5:O5"/>
    <mergeCell ref="A9:O9"/>
    <mergeCell ref="A12:O1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Normal="100" zoomScaleSheetLayoutView="100" workbookViewId="0">
      <selection activeCell="A12" sqref="A12:O12"/>
    </sheetView>
  </sheetViews>
  <sheetFormatPr defaultRowHeight="15" x14ac:dyDescent="0.25"/>
  <cols>
    <col min="2" max="2" width="17.4257812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7" t="s">
        <v>56</v>
      </c>
      <c r="C2" s="7" t="s">
        <v>57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19.899999999999999" customHeight="1" thickBot="1" x14ac:dyDescent="0.3">
      <c r="A6" s="2"/>
      <c r="B6" s="3" t="s">
        <v>58</v>
      </c>
      <c r="C6" s="3">
        <v>200</v>
      </c>
      <c r="D6" s="3">
        <v>10.01</v>
      </c>
      <c r="E6" s="3">
        <v>11.12</v>
      </c>
      <c r="F6" s="3">
        <v>40.590000000000003</v>
      </c>
      <c r="G6" s="3">
        <v>302.66000000000003</v>
      </c>
      <c r="H6" s="3">
        <v>0.16</v>
      </c>
      <c r="I6" s="3">
        <v>1.21</v>
      </c>
      <c r="J6" s="3">
        <v>0.26</v>
      </c>
      <c r="K6" s="3">
        <v>0</v>
      </c>
      <c r="L6" s="3">
        <v>166.53</v>
      </c>
      <c r="M6" s="3">
        <v>40</v>
      </c>
      <c r="N6" s="3">
        <v>218.52</v>
      </c>
      <c r="O6" s="3">
        <v>2.08</v>
      </c>
    </row>
    <row r="7" spans="1:15" ht="19.899999999999999" customHeight="1" thickBot="1" x14ac:dyDescent="0.3">
      <c r="A7" s="2"/>
      <c r="B7" s="3" t="s">
        <v>59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5" ht="15" customHeight="1" thickBot="1" x14ac:dyDescent="0.3">
      <c r="A8" s="2"/>
      <c r="B8" s="3" t="s">
        <v>54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5.2</v>
      </c>
      <c r="N8" s="3">
        <v>26</v>
      </c>
      <c r="O8" s="3">
        <v>0.4</v>
      </c>
    </row>
    <row r="9" spans="1:15" ht="15" customHeight="1" thickBot="1" x14ac:dyDescent="0.3">
      <c r="A9" s="2"/>
      <c r="B9" s="3" t="s">
        <v>20</v>
      </c>
      <c r="C9" s="3">
        <v>180</v>
      </c>
      <c r="D9" s="3">
        <v>0.18</v>
      </c>
      <c r="E9" s="3">
        <v>9.6000000000000002E-2</v>
      </c>
      <c r="F9" s="3">
        <v>13.5</v>
      </c>
      <c r="G9" s="3">
        <v>54</v>
      </c>
      <c r="H9" s="3">
        <v>0</v>
      </c>
      <c r="I9" s="3">
        <v>0</v>
      </c>
      <c r="J9" s="3">
        <v>0</v>
      </c>
      <c r="K9" s="3">
        <v>0</v>
      </c>
      <c r="L9" s="3">
        <v>4.5</v>
      </c>
      <c r="M9" s="3">
        <v>3.6</v>
      </c>
      <c r="N9" s="3">
        <v>7.2</v>
      </c>
      <c r="O9" s="3">
        <v>0.9</v>
      </c>
    </row>
    <row r="10" spans="1:15" ht="15.75" thickBot="1" x14ac:dyDescent="0.3">
      <c r="A10" s="2"/>
      <c r="B10" s="3" t="s">
        <v>21</v>
      </c>
      <c r="C10" s="3">
        <f>SUM(C6:C9)</f>
        <v>425</v>
      </c>
      <c r="D10" s="4">
        <f>SUM(D6:D9)</f>
        <v>13.19</v>
      </c>
      <c r="E10" s="4">
        <f t="shared" ref="E10:O10" si="0">SUM(E6:E9)</f>
        <v>16.515999999999998</v>
      </c>
      <c r="F10" s="4">
        <f t="shared" si="0"/>
        <v>74.69</v>
      </c>
      <c r="G10" s="4">
        <f t="shared" si="0"/>
        <v>498.86</v>
      </c>
      <c r="H10" s="4">
        <f t="shared" si="0"/>
        <v>0.16</v>
      </c>
      <c r="I10" s="4">
        <f t="shared" si="0"/>
        <v>1.21</v>
      </c>
      <c r="J10" s="4">
        <f t="shared" si="0"/>
        <v>0.26</v>
      </c>
      <c r="K10" s="4">
        <f t="shared" si="0"/>
        <v>0</v>
      </c>
      <c r="L10" s="4">
        <f t="shared" si="0"/>
        <v>179.23</v>
      </c>
      <c r="M10" s="4">
        <f t="shared" si="0"/>
        <v>48.800000000000004</v>
      </c>
      <c r="N10" s="4">
        <f t="shared" si="0"/>
        <v>252.72</v>
      </c>
      <c r="O10" s="4">
        <f t="shared" si="0"/>
        <v>3.38</v>
      </c>
    </row>
    <row r="11" spans="1:15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15.75" thickBot="1" x14ac:dyDescent="0.3">
      <c r="A12" s="2"/>
      <c r="B12" s="3" t="s">
        <v>23</v>
      </c>
      <c r="C12" s="3">
        <v>100</v>
      </c>
      <c r="D12" s="3">
        <v>0.4</v>
      </c>
      <c r="E12" s="3">
        <v>0.3</v>
      </c>
      <c r="F12" s="3">
        <v>9.3000000000000007</v>
      </c>
      <c r="G12" s="3">
        <v>42.3</v>
      </c>
      <c r="H12" s="3">
        <v>0</v>
      </c>
      <c r="I12" s="3">
        <v>4.5</v>
      </c>
      <c r="J12" s="3">
        <v>0</v>
      </c>
      <c r="K12" s="3">
        <v>0.3</v>
      </c>
      <c r="L12" s="3">
        <v>17.100000000000001</v>
      </c>
      <c r="M12" s="3">
        <v>10.8</v>
      </c>
      <c r="N12" s="3">
        <v>14.4</v>
      </c>
      <c r="O12" s="3">
        <v>1.8</v>
      </c>
    </row>
    <row r="13" spans="1:15" s="9" customFormat="1" ht="15.75" thickBot="1" x14ac:dyDescent="0.3">
      <c r="A13" s="5"/>
      <c r="B13" s="4" t="s">
        <v>21</v>
      </c>
      <c r="C13" s="4">
        <f>C12</f>
        <v>100</v>
      </c>
      <c r="D13" s="4">
        <f>SUM(D12)</f>
        <v>0.4</v>
      </c>
      <c r="E13" s="4">
        <f t="shared" ref="E13:O13" si="1">SUM(E12)</f>
        <v>0.3</v>
      </c>
      <c r="F13" s="4">
        <f t="shared" si="1"/>
        <v>9.3000000000000007</v>
      </c>
      <c r="G13" s="4">
        <f t="shared" si="1"/>
        <v>42.3</v>
      </c>
      <c r="H13" s="4">
        <f t="shared" si="1"/>
        <v>0</v>
      </c>
      <c r="I13" s="4">
        <f t="shared" si="1"/>
        <v>4.5</v>
      </c>
      <c r="J13" s="4">
        <f t="shared" si="1"/>
        <v>0</v>
      </c>
      <c r="K13" s="4">
        <f t="shared" si="1"/>
        <v>0.3</v>
      </c>
      <c r="L13" s="4">
        <f t="shared" si="1"/>
        <v>17.100000000000001</v>
      </c>
      <c r="M13" s="4">
        <f t="shared" si="1"/>
        <v>10.8</v>
      </c>
      <c r="N13" s="4">
        <f t="shared" si="1"/>
        <v>14.4</v>
      </c>
      <c r="O13" s="4">
        <f t="shared" si="1"/>
        <v>1.8</v>
      </c>
    </row>
    <row r="14" spans="1:15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26.25" thickBot="1" x14ac:dyDescent="0.3">
      <c r="A15" s="2"/>
      <c r="B15" s="3" t="s">
        <v>60</v>
      </c>
      <c r="C15" s="3" t="s">
        <v>103</v>
      </c>
      <c r="D15" s="3">
        <v>3.1</v>
      </c>
      <c r="E15" s="3">
        <v>4.33</v>
      </c>
      <c r="F15" s="3">
        <v>10.53</v>
      </c>
      <c r="G15" s="3">
        <v>94.03</v>
      </c>
      <c r="H15" s="3">
        <v>8.3000000000000004E-2</v>
      </c>
      <c r="I15" s="3">
        <v>9.3699999999999992</v>
      </c>
      <c r="J15" s="3">
        <v>0.23</v>
      </c>
      <c r="K15" s="3">
        <v>0.2</v>
      </c>
      <c r="L15" s="3">
        <v>31</v>
      </c>
      <c r="M15" s="3">
        <v>22.73</v>
      </c>
      <c r="N15" s="3">
        <v>54.765999999999998</v>
      </c>
      <c r="O15" s="3">
        <v>0.83299999999999996</v>
      </c>
    </row>
    <row r="16" spans="1:15" ht="15.75" thickBot="1" x14ac:dyDescent="0.3">
      <c r="A16" s="2"/>
      <c r="B16" s="3" t="s">
        <v>104</v>
      </c>
      <c r="C16" s="3">
        <v>180</v>
      </c>
      <c r="D16" s="3">
        <v>25.914000000000001</v>
      </c>
      <c r="E16" s="3">
        <v>21.638000000000002</v>
      </c>
      <c r="F16" s="3">
        <v>13.087999999999999</v>
      </c>
      <c r="G16" s="3">
        <v>353.42</v>
      </c>
      <c r="H16" s="3">
        <v>0.08</v>
      </c>
      <c r="I16" s="3">
        <v>3.98</v>
      </c>
      <c r="J16" s="3">
        <v>0.12</v>
      </c>
      <c r="K16" s="3">
        <v>0.8</v>
      </c>
      <c r="L16" s="3">
        <v>69.599999999999994</v>
      </c>
      <c r="M16" s="3">
        <v>45.2</v>
      </c>
      <c r="N16" s="3">
        <v>264.60000000000002</v>
      </c>
      <c r="O16" s="3">
        <v>3</v>
      </c>
    </row>
    <row r="17" spans="1:15" ht="26.25" thickBot="1" x14ac:dyDescent="0.3">
      <c r="A17" s="2"/>
      <c r="B17" s="3" t="s">
        <v>51</v>
      </c>
      <c r="C17" s="3">
        <v>180</v>
      </c>
      <c r="D17" s="3">
        <v>0.54</v>
      </c>
      <c r="E17" s="3">
        <v>9.6000000000000002E-2</v>
      </c>
      <c r="F17" s="3">
        <v>28.54</v>
      </c>
      <c r="G17" s="3">
        <v>117.9</v>
      </c>
      <c r="H17" s="3">
        <v>2.4E-2</v>
      </c>
      <c r="I17" s="3">
        <v>0</v>
      </c>
      <c r="J17" s="3">
        <v>1.2E-2</v>
      </c>
      <c r="K17" s="3">
        <v>0.46</v>
      </c>
      <c r="L17" s="3">
        <v>18.899999999999999</v>
      </c>
      <c r="M17" s="3">
        <v>14.4</v>
      </c>
      <c r="N17" s="3">
        <v>20.7</v>
      </c>
      <c r="O17" s="3">
        <v>0.63600000000000001</v>
      </c>
    </row>
    <row r="18" spans="1:15" ht="15.75" thickBot="1" x14ac:dyDescent="0.3">
      <c r="A18" s="2"/>
      <c r="B18" s="3" t="s">
        <v>31</v>
      </c>
      <c r="C18" s="3">
        <v>45</v>
      </c>
      <c r="D18" s="3">
        <v>2.96</v>
      </c>
      <c r="E18" s="3">
        <v>0.39</v>
      </c>
      <c r="F18" s="3">
        <v>19.03</v>
      </c>
      <c r="G18" s="3">
        <v>91.8</v>
      </c>
      <c r="H18" s="3">
        <v>0.13</v>
      </c>
      <c r="I18" s="3">
        <v>0</v>
      </c>
      <c r="J18" s="3">
        <v>0</v>
      </c>
      <c r="K18" s="3">
        <v>1.03</v>
      </c>
      <c r="L18" s="3">
        <v>8.1</v>
      </c>
      <c r="M18" s="3">
        <v>8.61</v>
      </c>
      <c r="N18" s="3">
        <v>39.21</v>
      </c>
      <c r="O18" s="3">
        <v>1.8</v>
      </c>
    </row>
    <row r="19" spans="1:15" ht="15.75" thickBot="1" x14ac:dyDescent="0.3">
      <c r="A19" s="2"/>
      <c r="B19" s="3" t="s">
        <v>21</v>
      </c>
      <c r="C19" s="3">
        <f>SUM(C16:C18)+225</f>
        <v>630</v>
      </c>
      <c r="D19" s="4">
        <f>SUM(D15:D18)</f>
        <v>32.514000000000003</v>
      </c>
      <c r="E19" s="4">
        <f t="shared" ref="E19:O19" si="2">SUM(E15:E18)</f>
        <v>26.454000000000004</v>
      </c>
      <c r="F19" s="4">
        <f t="shared" si="2"/>
        <v>71.188000000000002</v>
      </c>
      <c r="G19" s="4">
        <f t="shared" si="2"/>
        <v>657.15</v>
      </c>
      <c r="H19" s="4">
        <f t="shared" si="2"/>
        <v>0.317</v>
      </c>
      <c r="I19" s="4">
        <f t="shared" si="2"/>
        <v>13.35</v>
      </c>
      <c r="J19" s="4">
        <f t="shared" si="2"/>
        <v>0.36199999999999999</v>
      </c>
      <c r="K19" s="4">
        <f t="shared" si="2"/>
        <v>2.4900000000000002</v>
      </c>
      <c r="L19" s="4">
        <f t="shared" si="2"/>
        <v>127.6</v>
      </c>
      <c r="M19" s="4">
        <f t="shared" si="2"/>
        <v>90.940000000000012</v>
      </c>
      <c r="N19" s="4">
        <f t="shared" si="2"/>
        <v>379.27600000000001</v>
      </c>
      <c r="O19" s="4">
        <f t="shared" si="2"/>
        <v>6.2690000000000001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15.75" thickBot="1" x14ac:dyDescent="0.3">
      <c r="A21" s="2"/>
      <c r="B21" s="3" t="s">
        <v>61</v>
      </c>
      <c r="C21" s="3">
        <v>180</v>
      </c>
      <c r="D21" s="3">
        <v>14.13</v>
      </c>
      <c r="E21" s="3">
        <v>16.308</v>
      </c>
      <c r="F21" s="3">
        <v>5.7779999999999996</v>
      </c>
      <c r="G21" s="3">
        <v>224.87</v>
      </c>
      <c r="H21" s="3">
        <v>7.1999999999999995E-2</v>
      </c>
      <c r="I21" s="3">
        <v>0.32400000000000001</v>
      </c>
      <c r="J21" s="3">
        <v>0.39600000000000002</v>
      </c>
      <c r="K21" s="3">
        <v>0</v>
      </c>
      <c r="L21" s="3">
        <v>181.74600000000001</v>
      </c>
      <c r="M21" s="3">
        <v>25.92</v>
      </c>
      <c r="N21" s="3">
        <v>272.7</v>
      </c>
      <c r="O21" s="3">
        <v>2.3759999999999999</v>
      </c>
    </row>
    <row r="22" spans="1:15" ht="26.25" thickBot="1" x14ac:dyDescent="0.3">
      <c r="A22" s="2"/>
      <c r="B22" s="3" t="s">
        <v>62</v>
      </c>
      <c r="C22" s="3">
        <v>30</v>
      </c>
      <c r="D22" s="3">
        <v>1.5</v>
      </c>
      <c r="E22" s="3">
        <v>0.06</v>
      </c>
      <c r="F22" s="3">
        <v>2.4900000000000002</v>
      </c>
      <c r="G22" s="3">
        <v>16.5</v>
      </c>
      <c r="H22" s="3">
        <v>0.1</v>
      </c>
      <c r="I22" s="3">
        <v>30</v>
      </c>
      <c r="J22" s="3">
        <v>0</v>
      </c>
      <c r="K22" s="3">
        <v>0</v>
      </c>
      <c r="L22" s="3">
        <v>7.8</v>
      </c>
      <c r="M22" s="3">
        <v>0</v>
      </c>
      <c r="N22" s="3">
        <v>0</v>
      </c>
      <c r="O22" s="3">
        <v>0.21</v>
      </c>
    </row>
    <row r="23" spans="1:15" ht="13.15" customHeight="1" thickBot="1" x14ac:dyDescent="0.3">
      <c r="A23" s="16"/>
      <c r="B23" s="3" t="s">
        <v>54</v>
      </c>
      <c r="C23" s="3">
        <v>40</v>
      </c>
      <c r="D23" s="3">
        <v>3</v>
      </c>
      <c r="E23" s="3">
        <v>1.2</v>
      </c>
      <c r="F23" s="3">
        <v>20.6</v>
      </c>
      <c r="G23" s="3">
        <v>104.8</v>
      </c>
      <c r="H23" s="3">
        <v>0</v>
      </c>
      <c r="I23" s="3">
        <v>0</v>
      </c>
      <c r="J23" s="3">
        <v>0</v>
      </c>
      <c r="K23" s="3">
        <v>0</v>
      </c>
      <c r="L23" s="3">
        <v>7.6</v>
      </c>
      <c r="M23" s="3">
        <v>5.2</v>
      </c>
      <c r="N23" s="3">
        <v>26</v>
      </c>
      <c r="O23" s="3">
        <v>0.4</v>
      </c>
    </row>
    <row r="24" spans="1:15" ht="15.75" thickBot="1" x14ac:dyDescent="0.3">
      <c r="A24" s="2"/>
      <c r="B24" s="3" t="s">
        <v>20</v>
      </c>
      <c r="C24" s="3">
        <v>180</v>
      </c>
      <c r="D24" s="3">
        <v>0.18</v>
      </c>
      <c r="E24" s="3">
        <v>9.6000000000000002E-2</v>
      </c>
      <c r="F24" s="3">
        <v>13.5</v>
      </c>
      <c r="G24" s="3">
        <v>54</v>
      </c>
      <c r="H24" s="3">
        <v>0</v>
      </c>
      <c r="I24" s="3">
        <v>0</v>
      </c>
      <c r="J24" s="3">
        <v>0</v>
      </c>
      <c r="K24" s="3">
        <v>0</v>
      </c>
      <c r="L24" s="3">
        <v>4.5</v>
      </c>
      <c r="M24" s="3">
        <v>3.6</v>
      </c>
      <c r="N24" s="3">
        <v>7.2</v>
      </c>
      <c r="O24" s="3">
        <v>0.9</v>
      </c>
    </row>
    <row r="25" spans="1:15" ht="15.75" thickBot="1" x14ac:dyDescent="0.3">
      <c r="A25" s="2"/>
      <c r="B25" s="4" t="s">
        <v>21</v>
      </c>
      <c r="C25" s="3">
        <f>SUM(C21:C24)</f>
        <v>430</v>
      </c>
      <c r="D25" s="4">
        <f>SUM(D21:D24)</f>
        <v>18.810000000000002</v>
      </c>
      <c r="E25" s="4">
        <f t="shared" ref="E25:O25" si="3">SUM(E21:E24)</f>
        <v>17.663999999999998</v>
      </c>
      <c r="F25" s="4">
        <f t="shared" si="3"/>
        <v>42.368000000000002</v>
      </c>
      <c r="G25" s="4">
        <f t="shared" si="3"/>
        <v>400.17</v>
      </c>
      <c r="H25" s="4">
        <f t="shared" si="3"/>
        <v>0.17199999999999999</v>
      </c>
      <c r="I25" s="4">
        <f t="shared" si="3"/>
        <v>30.324000000000002</v>
      </c>
      <c r="J25" s="4">
        <f t="shared" si="3"/>
        <v>0.39600000000000002</v>
      </c>
      <c r="K25" s="4">
        <f t="shared" si="3"/>
        <v>0</v>
      </c>
      <c r="L25" s="4">
        <f t="shared" si="3"/>
        <v>201.64600000000002</v>
      </c>
      <c r="M25" s="4">
        <f t="shared" si="3"/>
        <v>34.72</v>
      </c>
      <c r="N25" s="4">
        <f t="shared" si="3"/>
        <v>305.89999999999998</v>
      </c>
      <c r="O25" s="4">
        <f t="shared" si="3"/>
        <v>3.8859999999999997</v>
      </c>
    </row>
    <row r="26" spans="1:15" ht="15.75" thickBot="1" x14ac:dyDescent="0.3">
      <c r="A26" s="2"/>
      <c r="B26" s="3"/>
      <c r="C26" s="3" t="s">
        <v>2</v>
      </c>
      <c r="D26" s="3" t="s">
        <v>3</v>
      </c>
      <c r="E26" s="3" t="s">
        <v>34</v>
      </c>
      <c r="F26" s="3" t="s">
        <v>35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s="9" customFormat="1" ht="18.600000000000001" customHeight="1" thickBot="1" x14ac:dyDescent="0.3">
      <c r="A27" s="5"/>
      <c r="B27" s="4" t="s">
        <v>36</v>
      </c>
      <c r="C27" s="12">
        <f>C10+C13+C19+C25</f>
        <v>1585</v>
      </c>
      <c r="D27" s="12">
        <f>D10+D13+D19+D25</f>
        <v>64.914000000000001</v>
      </c>
      <c r="E27" s="12">
        <f t="shared" ref="E27:O27" si="4">E10+E13+E19+E25</f>
        <v>60.933999999999997</v>
      </c>
      <c r="F27" s="12">
        <f t="shared" si="4"/>
        <v>197.54599999999999</v>
      </c>
      <c r="G27" s="12">
        <f t="shared" si="4"/>
        <v>1598.48</v>
      </c>
      <c r="H27" s="12">
        <f t="shared" si="4"/>
        <v>0.64900000000000002</v>
      </c>
      <c r="I27" s="12">
        <f t="shared" si="4"/>
        <v>49.384</v>
      </c>
      <c r="J27" s="12">
        <f t="shared" si="4"/>
        <v>1.018</v>
      </c>
      <c r="K27" s="12">
        <f t="shared" si="4"/>
        <v>2.79</v>
      </c>
      <c r="L27" s="12">
        <f t="shared" si="4"/>
        <v>525.57600000000002</v>
      </c>
      <c r="M27" s="12">
        <f t="shared" si="4"/>
        <v>185.26000000000002</v>
      </c>
      <c r="N27" s="12">
        <f t="shared" si="4"/>
        <v>952.29599999999994</v>
      </c>
      <c r="O27" s="12">
        <f t="shared" si="4"/>
        <v>15.334999999999999</v>
      </c>
    </row>
    <row r="28" spans="1:15" ht="27" customHeight="1" thickBot="1" x14ac:dyDescent="0.3">
      <c r="A28" s="2"/>
      <c r="B28" s="3" t="s">
        <v>37</v>
      </c>
      <c r="C28" s="3">
        <v>1950</v>
      </c>
      <c r="D28" s="4">
        <v>54</v>
      </c>
      <c r="E28" s="4">
        <v>60</v>
      </c>
      <c r="F28" s="4">
        <v>261</v>
      </c>
      <c r="G28" s="4">
        <v>1800</v>
      </c>
      <c r="H28" s="4">
        <v>0.9</v>
      </c>
      <c r="I28" s="4">
        <v>50</v>
      </c>
      <c r="J28" s="4">
        <v>0.5</v>
      </c>
      <c r="K28" s="4">
        <v>7</v>
      </c>
      <c r="L28" s="4">
        <v>900</v>
      </c>
      <c r="M28" s="4">
        <v>200</v>
      </c>
      <c r="N28" s="4">
        <v>1350</v>
      </c>
      <c r="O28" s="4">
        <v>10</v>
      </c>
    </row>
  </sheetData>
  <mergeCells count="14">
    <mergeCell ref="A20:O20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topLeftCell="A4" zoomScaleNormal="100" zoomScaleSheetLayoutView="100" workbookViewId="0">
      <selection activeCell="C31" sqref="C31"/>
    </sheetView>
  </sheetViews>
  <sheetFormatPr defaultRowHeight="15" x14ac:dyDescent="0.25"/>
  <cols>
    <col min="2" max="2" width="18.570312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7" t="s">
        <v>63</v>
      </c>
      <c r="C2" s="7" t="s">
        <v>64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6.25" thickBot="1" x14ac:dyDescent="0.3">
      <c r="A6" s="2"/>
      <c r="B6" s="3" t="s">
        <v>65</v>
      </c>
      <c r="C6" s="3">
        <v>200</v>
      </c>
      <c r="D6" s="3">
        <v>6.8</v>
      </c>
      <c r="E6" s="3">
        <v>10</v>
      </c>
      <c r="F6" s="3">
        <v>25.2</v>
      </c>
      <c r="G6" s="3">
        <v>217.33</v>
      </c>
      <c r="H6" s="3">
        <v>0.13300000000000001</v>
      </c>
      <c r="I6" s="3">
        <v>1.33</v>
      </c>
      <c r="J6" s="3">
        <v>5.2999999999999999E-2</v>
      </c>
      <c r="K6" s="3">
        <v>0.26600000000000001</v>
      </c>
      <c r="L6" s="3">
        <v>156</v>
      </c>
      <c r="M6" s="3">
        <v>54.66</v>
      </c>
      <c r="N6" s="3">
        <v>194.67</v>
      </c>
      <c r="O6" s="3">
        <v>2.66</v>
      </c>
    </row>
    <row r="7" spans="1:15" ht="26.45" customHeight="1" thickBot="1" x14ac:dyDescent="0.3">
      <c r="A7" s="2"/>
      <c r="B7" s="3" t="s">
        <v>59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5" ht="15.75" thickBot="1" x14ac:dyDescent="0.3">
      <c r="A8" s="2"/>
      <c r="B8" s="3" t="s">
        <v>41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5.2</v>
      </c>
      <c r="N8" s="3">
        <v>26</v>
      </c>
      <c r="O8" s="3">
        <v>0.4</v>
      </c>
    </row>
    <row r="9" spans="1:15" ht="15.75" thickBot="1" x14ac:dyDescent="0.3">
      <c r="A9" s="2"/>
      <c r="B9" s="3" t="s">
        <v>20</v>
      </c>
      <c r="C9" s="3">
        <v>180</v>
      </c>
      <c r="D9" s="3">
        <v>0.18</v>
      </c>
      <c r="E9" s="3">
        <v>9.6000000000000002E-2</v>
      </c>
      <c r="F9" s="3">
        <v>13.5</v>
      </c>
      <c r="G9" s="3">
        <v>54</v>
      </c>
      <c r="H9" s="3">
        <v>0</v>
      </c>
      <c r="I9" s="3">
        <v>0</v>
      </c>
      <c r="J9" s="3">
        <v>0</v>
      </c>
      <c r="K9" s="3">
        <v>0</v>
      </c>
      <c r="L9" s="3">
        <v>4.5</v>
      </c>
      <c r="M9" s="3">
        <v>3.6</v>
      </c>
      <c r="N9" s="3">
        <v>7.2</v>
      </c>
      <c r="O9" s="3">
        <v>0.9</v>
      </c>
    </row>
    <row r="10" spans="1:15" ht="15.75" thickBot="1" x14ac:dyDescent="0.3">
      <c r="A10" s="2"/>
      <c r="B10" s="4" t="s">
        <v>21</v>
      </c>
      <c r="C10" s="3">
        <f>SUM(C6:C9)</f>
        <v>425</v>
      </c>
      <c r="D10" s="4">
        <f>SUM(D6:D9)</f>
        <v>9.98</v>
      </c>
      <c r="E10" s="4">
        <f t="shared" ref="E10:O10" si="0">SUM(E6:E9)</f>
        <v>15.395999999999999</v>
      </c>
      <c r="F10" s="4">
        <f t="shared" si="0"/>
        <v>59.3</v>
      </c>
      <c r="G10" s="4">
        <f t="shared" si="0"/>
        <v>413.53000000000003</v>
      </c>
      <c r="H10" s="4">
        <f t="shared" si="0"/>
        <v>0.13300000000000001</v>
      </c>
      <c r="I10" s="4">
        <f t="shared" si="0"/>
        <v>1.33</v>
      </c>
      <c r="J10" s="4">
        <f t="shared" si="0"/>
        <v>5.2999999999999999E-2</v>
      </c>
      <c r="K10" s="4">
        <f t="shared" si="0"/>
        <v>0.26600000000000001</v>
      </c>
      <c r="L10" s="4">
        <f t="shared" si="0"/>
        <v>168.7</v>
      </c>
      <c r="M10" s="4">
        <f t="shared" si="0"/>
        <v>63.46</v>
      </c>
      <c r="N10" s="4">
        <f t="shared" si="0"/>
        <v>228.86999999999998</v>
      </c>
      <c r="O10" s="4">
        <f t="shared" si="0"/>
        <v>3.96</v>
      </c>
    </row>
    <row r="11" spans="1:15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15.75" thickBot="1" x14ac:dyDescent="0.3">
      <c r="A12" s="16"/>
      <c r="B12" s="3" t="s">
        <v>23</v>
      </c>
      <c r="C12" s="3">
        <v>100</v>
      </c>
      <c r="D12" s="3">
        <v>0.4</v>
      </c>
      <c r="E12" s="3">
        <v>0.3</v>
      </c>
      <c r="F12" s="3">
        <v>9.3000000000000007</v>
      </c>
      <c r="G12" s="3">
        <v>42.3</v>
      </c>
      <c r="H12" s="3">
        <v>0</v>
      </c>
      <c r="I12" s="3">
        <v>4.5</v>
      </c>
      <c r="J12" s="3">
        <v>0</v>
      </c>
      <c r="K12" s="3">
        <v>0.3</v>
      </c>
      <c r="L12" s="3">
        <v>17.100000000000001</v>
      </c>
      <c r="M12" s="3">
        <v>10.8</v>
      </c>
      <c r="N12" s="3">
        <v>14.4</v>
      </c>
      <c r="O12" s="3">
        <v>1.8</v>
      </c>
    </row>
    <row r="13" spans="1:15" s="9" customFormat="1" ht="15.75" thickBot="1" x14ac:dyDescent="0.3">
      <c r="A13" s="5"/>
      <c r="B13" s="4" t="s">
        <v>21</v>
      </c>
      <c r="C13" s="4">
        <f>C12</f>
        <v>100</v>
      </c>
      <c r="D13" s="4">
        <f>SUM(D12)</f>
        <v>0.4</v>
      </c>
      <c r="E13" s="4">
        <f t="shared" ref="E13:O13" si="1">SUM(E12)</f>
        <v>0.3</v>
      </c>
      <c r="F13" s="4">
        <f t="shared" si="1"/>
        <v>9.3000000000000007</v>
      </c>
      <c r="G13" s="4">
        <f t="shared" si="1"/>
        <v>42.3</v>
      </c>
      <c r="H13" s="4">
        <f t="shared" si="1"/>
        <v>0</v>
      </c>
      <c r="I13" s="4">
        <f t="shared" si="1"/>
        <v>4.5</v>
      </c>
      <c r="J13" s="4">
        <f t="shared" si="1"/>
        <v>0</v>
      </c>
      <c r="K13" s="4">
        <f t="shared" si="1"/>
        <v>0.3</v>
      </c>
      <c r="L13" s="4">
        <f t="shared" si="1"/>
        <v>17.100000000000001</v>
      </c>
      <c r="M13" s="4">
        <f t="shared" si="1"/>
        <v>10.8</v>
      </c>
      <c r="N13" s="4">
        <f t="shared" si="1"/>
        <v>14.4</v>
      </c>
      <c r="O13" s="4">
        <f t="shared" si="1"/>
        <v>1.8</v>
      </c>
    </row>
    <row r="14" spans="1:15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26.25" thickBot="1" x14ac:dyDescent="0.3">
      <c r="A15" s="2"/>
      <c r="B15" s="3" t="s">
        <v>66</v>
      </c>
      <c r="C15" s="3" t="s">
        <v>103</v>
      </c>
      <c r="D15" s="3">
        <v>5.335</v>
      </c>
      <c r="E15" s="3">
        <v>10.210000000000001</v>
      </c>
      <c r="F15" s="3">
        <v>16.04</v>
      </c>
      <c r="G15" s="3">
        <v>129.07499999999999</v>
      </c>
      <c r="H15" s="3">
        <v>2.5000000000000001E-2</v>
      </c>
      <c r="I15" s="3">
        <v>6.75</v>
      </c>
      <c r="J15" s="3">
        <v>0</v>
      </c>
      <c r="K15" s="3">
        <v>0</v>
      </c>
      <c r="L15" s="3">
        <v>39.75</v>
      </c>
      <c r="M15" s="3">
        <v>0</v>
      </c>
      <c r="N15" s="3">
        <v>0</v>
      </c>
      <c r="O15" s="3">
        <v>1.25</v>
      </c>
    </row>
    <row r="16" spans="1:15" ht="39" thickBot="1" x14ac:dyDescent="0.3">
      <c r="A16" s="2"/>
      <c r="B16" s="3" t="s">
        <v>108</v>
      </c>
      <c r="C16" s="3">
        <v>70</v>
      </c>
      <c r="D16" s="3">
        <v>18.12</v>
      </c>
      <c r="E16" s="3">
        <v>15.4</v>
      </c>
      <c r="F16" s="3">
        <v>20.399999999999999</v>
      </c>
      <c r="G16" s="3">
        <v>141.69999999999999</v>
      </c>
      <c r="H16" s="3">
        <v>0.13500000000000001</v>
      </c>
      <c r="I16" s="3">
        <v>5.0250000000000004</v>
      </c>
      <c r="J16" s="3">
        <v>4.4999999999999998E-2</v>
      </c>
      <c r="K16" s="3">
        <v>0.19500000000000001</v>
      </c>
      <c r="L16" s="3">
        <v>47.234999999999999</v>
      </c>
      <c r="M16" s="3">
        <v>29.145</v>
      </c>
      <c r="N16" s="3">
        <v>85.424999999999997</v>
      </c>
      <c r="O16" s="3">
        <v>1.1100000000000001</v>
      </c>
    </row>
    <row r="17" spans="1:15" ht="15.75" thickBot="1" x14ac:dyDescent="0.3">
      <c r="A17" s="2"/>
      <c r="B17" s="3" t="s">
        <v>50</v>
      </c>
      <c r="C17" s="3">
        <v>150</v>
      </c>
      <c r="D17" s="10">
        <v>3.12</v>
      </c>
      <c r="E17" s="10">
        <v>5.43</v>
      </c>
      <c r="F17" s="10">
        <v>20.399999999999999</v>
      </c>
      <c r="G17" s="10">
        <v>141.69999999999999</v>
      </c>
      <c r="H17" s="10">
        <v>0.13500000000000001</v>
      </c>
      <c r="I17" s="10">
        <v>5.0250000000000004</v>
      </c>
      <c r="J17" s="10">
        <v>4.4999999999999998E-2</v>
      </c>
      <c r="K17" s="10">
        <v>0.19500000000000001</v>
      </c>
      <c r="L17" s="10">
        <v>47.234999999999999</v>
      </c>
      <c r="M17" s="10">
        <v>29.145</v>
      </c>
      <c r="N17" s="10">
        <v>85.424999999999997</v>
      </c>
      <c r="O17" s="10">
        <v>1.1100000000000001</v>
      </c>
    </row>
    <row r="18" spans="1:15" ht="26.25" thickBot="1" x14ac:dyDescent="0.3">
      <c r="A18" s="2"/>
      <c r="B18" s="3" t="s">
        <v>51</v>
      </c>
      <c r="C18" s="3">
        <v>180</v>
      </c>
      <c r="D18" s="3">
        <v>0.54</v>
      </c>
      <c r="E18" s="3">
        <v>9.6000000000000002E-2</v>
      </c>
      <c r="F18" s="3">
        <v>28.54</v>
      </c>
      <c r="G18" s="3">
        <v>117.9</v>
      </c>
      <c r="H18" s="3">
        <v>2.4E-2</v>
      </c>
      <c r="I18" s="3">
        <v>0</v>
      </c>
      <c r="J18" s="3">
        <v>1.2E-2</v>
      </c>
      <c r="K18" s="3">
        <v>0.46</v>
      </c>
      <c r="L18" s="3">
        <v>18.899999999999999</v>
      </c>
      <c r="M18" s="3">
        <v>14.4</v>
      </c>
      <c r="N18" s="3">
        <v>20.7</v>
      </c>
      <c r="O18" s="3">
        <v>0.63600000000000001</v>
      </c>
    </row>
    <row r="19" spans="1:15" ht="15.75" thickBot="1" x14ac:dyDescent="0.3">
      <c r="A19" s="2"/>
      <c r="B19" s="3" t="s">
        <v>31</v>
      </c>
      <c r="C19" s="3">
        <v>45</v>
      </c>
      <c r="D19" s="3">
        <v>2.96</v>
      </c>
      <c r="E19" s="3">
        <v>0.39</v>
      </c>
      <c r="F19" s="3">
        <v>19.03</v>
      </c>
      <c r="G19" s="3">
        <v>91.8</v>
      </c>
      <c r="H19" s="3">
        <v>0.13</v>
      </c>
      <c r="I19" s="3">
        <v>0</v>
      </c>
      <c r="J19" s="3">
        <v>0</v>
      </c>
      <c r="K19" s="3">
        <v>1.03</v>
      </c>
      <c r="L19" s="3">
        <v>8.1</v>
      </c>
      <c r="M19" s="3">
        <v>8.61</v>
      </c>
      <c r="N19" s="3">
        <v>39.21</v>
      </c>
      <c r="O19" s="3">
        <v>1.8</v>
      </c>
    </row>
    <row r="20" spans="1:15" ht="15.75" thickBot="1" x14ac:dyDescent="0.3">
      <c r="A20" s="2"/>
      <c r="B20" s="3" t="s">
        <v>68</v>
      </c>
      <c r="C20" s="3">
        <v>60</v>
      </c>
      <c r="D20" s="3">
        <v>0.5</v>
      </c>
      <c r="E20" s="3">
        <v>0.1</v>
      </c>
      <c r="F20" s="3">
        <v>1</v>
      </c>
      <c r="G20" s="3">
        <v>7.8</v>
      </c>
      <c r="H20" s="3">
        <v>0</v>
      </c>
      <c r="I20" s="3">
        <v>3</v>
      </c>
      <c r="J20" s="3">
        <v>0</v>
      </c>
      <c r="K20" s="3">
        <v>0</v>
      </c>
      <c r="L20" s="3">
        <v>13.8</v>
      </c>
      <c r="M20" s="3">
        <v>8.4</v>
      </c>
      <c r="N20" s="3">
        <v>14.4</v>
      </c>
      <c r="O20" s="3">
        <v>0.4</v>
      </c>
    </row>
    <row r="21" spans="1:15" s="9" customFormat="1" ht="15.75" thickBot="1" x14ac:dyDescent="0.3">
      <c r="A21" s="5"/>
      <c r="B21" s="4" t="s">
        <v>21</v>
      </c>
      <c r="C21" s="4">
        <f>SUM(C16:C20)+225</f>
        <v>730</v>
      </c>
      <c r="D21" s="4">
        <f>SUM(D15:D20)</f>
        <v>30.575000000000003</v>
      </c>
      <c r="E21" s="4">
        <f t="shared" ref="E21:O21" si="2">SUM(E15:E20)</f>
        <v>31.626000000000001</v>
      </c>
      <c r="F21" s="4">
        <f t="shared" si="2"/>
        <v>105.41</v>
      </c>
      <c r="G21" s="4">
        <f t="shared" si="2"/>
        <v>629.97499999999991</v>
      </c>
      <c r="H21" s="4">
        <f t="shared" si="2"/>
        <v>0.44900000000000007</v>
      </c>
      <c r="I21" s="4">
        <f t="shared" si="2"/>
        <v>19.8</v>
      </c>
      <c r="J21" s="4">
        <f t="shared" si="2"/>
        <v>0.10199999999999999</v>
      </c>
      <c r="K21" s="4">
        <f t="shared" si="2"/>
        <v>1.8800000000000001</v>
      </c>
      <c r="L21" s="4">
        <f t="shared" si="2"/>
        <v>175.02</v>
      </c>
      <c r="M21" s="4">
        <f t="shared" si="2"/>
        <v>89.7</v>
      </c>
      <c r="N21" s="4">
        <f t="shared" si="2"/>
        <v>245.16</v>
      </c>
      <c r="O21" s="4">
        <f t="shared" si="2"/>
        <v>6.3060000000000009</v>
      </c>
    </row>
    <row r="22" spans="1:15" ht="15.75" thickBot="1" x14ac:dyDescent="0.3">
      <c r="A22" s="17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</row>
    <row r="23" spans="1:15" ht="15.75" thickBot="1" x14ac:dyDescent="0.3">
      <c r="A23" s="2"/>
      <c r="B23" s="3" t="s">
        <v>69</v>
      </c>
      <c r="C23" s="3">
        <v>100</v>
      </c>
      <c r="D23" s="3">
        <v>5.7</v>
      </c>
      <c r="E23" s="3">
        <v>4.82</v>
      </c>
      <c r="F23" s="3">
        <v>27.45</v>
      </c>
      <c r="G23" s="3">
        <v>180.34</v>
      </c>
      <c r="H23" s="3">
        <v>0.14000000000000001</v>
      </c>
      <c r="I23" s="3">
        <v>0</v>
      </c>
      <c r="J23" s="3">
        <v>0.02</v>
      </c>
      <c r="K23" s="3">
        <v>0</v>
      </c>
      <c r="L23" s="3">
        <v>9.49</v>
      </c>
      <c r="M23" s="3">
        <v>90.18</v>
      </c>
      <c r="N23" s="3">
        <v>135.08000000000001</v>
      </c>
      <c r="O23" s="3">
        <v>3.03</v>
      </c>
    </row>
    <row r="24" spans="1:15" ht="15.75" thickBot="1" x14ac:dyDescent="0.3">
      <c r="A24" s="16"/>
      <c r="B24" s="3" t="s">
        <v>111</v>
      </c>
      <c r="C24" s="3">
        <v>180</v>
      </c>
      <c r="D24" s="3">
        <v>5.3</v>
      </c>
      <c r="E24" s="3">
        <v>4.5999999999999996</v>
      </c>
      <c r="F24" s="3">
        <v>8.8000000000000007</v>
      </c>
      <c r="G24" s="3">
        <v>99</v>
      </c>
      <c r="H24" s="3">
        <v>0.1</v>
      </c>
      <c r="I24" s="3">
        <v>1</v>
      </c>
      <c r="J24" s="3">
        <v>0.1</v>
      </c>
      <c r="K24" s="3">
        <v>0</v>
      </c>
      <c r="L24" s="3">
        <v>192.8</v>
      </c>
      <c r="M24" s="3">
        <v>21.2</v>
      </c>
      <c r="N24" s="3">
        <v>136.1</v>
      </c>
      <c r="O24" s="3">
        <v>0.2</v>
      </c>
    </row>
    <row r="25" spans="1:15" ht="15.75" thickBot="1" x14ac:dyDescent="0.3">
      <c r="A25" s="2"/>
      <c r="B25" s="3" t="s">
        <v>70</v>
      </c>
      <c r="C25" s="3">
        <v>60</v>
      </c>
      <c r="D25" s="3">
        <v>4.32</v>
      </c>
      <c r="E25" s="3">
        <v>2.52</v>
      </c>
      <c r="F25" s="3">
        <v>31.92</v>
      </c>
      <c r="G25" s="3">
        <v>169.2</v>
      </c>
      <c r="H25" s="3">
        <v>7.0000000000000007E-2</v>
      </c>
      <c r="I25" s="3">
        <v>0</v>
      </c>
      <c r="J25" s="3">
        <v>0.01</v>
      </c>
      <c r="K25" s="3">
        <v>0.96</v>
      </c>
      <c r="L25" s="3">
        <v>9.6</v>
      </c>
      <c r="M25" s="3">
        <v>6</v>
      </c>
      <c r="N25" s="3">
        <v>34.799999999999997</v>
      </c>
      <c r="O25" s="3">
        <v>0.48</v>
      </c>
    </row>
    <row r="26" spans="1:15" ht="15.75" thickBot="1" x14ac:dyDescent="0.3">
      <c r="A26" s="2"/>
      <c r="B26" s="3" t="s">
        <v>20</v>
      </c>
      <c r="C26" s="3">
        <v>180</v>
      </c>
      <c r="D26" s="3">
        <v>0.18</v>
      </c>
      <c r="E26" s="3">
        <v>9.6000000000000002E-2</v>
      </c>
      <c r="F26" s="3">
        <v>13.5</v>
      </c>
      <c r="G26" s="3">
        <v>54</v>
      </c>
      <c r="H26" s="3">
        <v>0</v>
      </c>
      <c r="I26" s="3">
        <v>0</v>
      </c>
      <c r="J26" s="3">
        <v>0</v>
      </c>
      <c r="K26" s="3">
        <v>0</v>
      </c>
      <c r="L26" s="3">
        <v>4.5</v>
      </c>
      <c r="M26" s="3">
        <v>3.6</v>
      </c>
      <c r="N26" s="3">
        <v>7.2</v>
      </c>
      <c r="O26" s="3">
        <v>0.9</v>
      </c>
    </row>
    <row r="27" spans="1:15" s="9" customFormat="1" ht="15.75" thickBot="1" x14ac:dyDescent="0.3">
      <c r="A27" s="5"/>
      <c r="B27" s="4" t="s">
        <v>21</v>
      </c>
      <c r="C27" s="4">
        <f>SUM(C23:C26)</f>
        <v>520</v>
      </c>
      <c r="D27" s="4">
        <f>SUM(D23:D26)</f>
        <v>15.5</v>
      </c>
      <c r="E27" s="4">
        <f t="shared" ref="E27:O27" si="3">SUM(E23:E26)</f>
        <v>12.036</v>
      </c>
      <c r="F27" s="4">
        <f t="shared" si="3"/>
        <v>81.67</v>
      </c>
      <c r="G27" s="4">
        <f t="shared" si="3"/>
        <v>502.54</v>
      </c>
      <c r="H27" s="4">
        <f t="shared" si="3"/>
        <v>0.31000000000000005</v>
      </c>
      <c r="I27" s="4">
        <f t="shared" si="3"/>
        <v>1</v>
      </c>
      <c r="J27" s="4">
        <f t="shared" si="3"/>
        <v>0.13</v>
      </c>
      <c r="K27" s="4">
        <f t="shared" si="3"/>
        <v>0.96</v>
      </c>
      <c r="L27" s="4">
        <f t="shared" si="3"/>
        <v>216.39000000000001</v>
      </c>
      <c r="M27" s="4">
        <f t="shared" si="3"/>
        <v>120.98</v>
      </c>
      <c r="N27" s="4">
        <f t="shared" si="3"/>
        <v>313.18</v>
      </c>
      <c r="O27" s="4">
        <f t="shared" si="3"/>
        <v>4.6100000000000003</v>
      </c>
    </row>
    <row r="28" spans="1:15" ht="15.75" thickBot="1" x14ac:dyDescent="0.3">
      <c r="A28" s="2"/>
      <c r="B28" s="3"/>
      <c r="C28" s="3" t="s">
        <v>2</v>
      </c>
      <c r="D28" s="3" t="s">
        <v>3</v>
      </c>
      <c r="E28" s="3" t="s">
        <v>34</v>
      </c>
      <c r="F28" s="3" t="s">
        <v>35</v>
      </c>
      <c r="G28" s="3" t="s">
        <v>6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</row>
    <row r="29" spans="1:15" s="9" customFormat="1" ht="15.75" thickBot="1" x14ac:dyDescent="0.3">
      <c r="A29" s="5"/>
      <c r="B29" s="4" t="s">
        <v>36</v>
      </c>
      <c r="C29" s="12">
        <f>C10+C13+C21+C27</f>
        <v>1775</v>
      </c>
      <c r="D29" s="12">
        <f>D10+D13+D21+D27</f>
        <v>56.455000000000005</v>
      </c>
      <c r="E29" s="12">
        <f t="shared" ref="E29:O29" si="4">E10+E13+E21+E27</f>
        <v>59.358000000000004</v>
      </c>
      <c r="F29" s="12">
        <f t="shared" si="4"/>
        <v>255.68</v>
      </c>
      <c r="G29" s="12">
        <f t="shared" si="4"/>
        <v>1588.3449999999998</v>
      </c>
      <c r="H29" s="12">
        <f t="shared" si="4"/>
        <v>0.89200000000000013</v>
      </c>
      <c r="I29" s="12">
        <f t="shared" si="4"/>
        <v>26.630000000000003</v>
      </c>
      <c r="J29" s="12">
        <f t="shared" si="4"/>
        <v>0.28500000000000003</v>
      </c>
      <c r="K29" s="12">
        <f t="shared" si="4"/>
        <v>3.4060000000000001</v>
      </c>
      <c r="L29" s="12">
        <f t="shared" si="4"/>
        <v>577.21</v>
      </c>
      <c r="M29" s="12">
        <f t="shared" si="4"/>
        <v>284.94</v>
      </c>
      <c r="N29" s="12">
        <f t="shared" si="4"/>
        <v>801.6099999999999</v>
      </c>
      <c r="O29" s="12">
        <f t="shared" si="4"/>
        <v>16.676000000000002</v>
      </c>
    </row>
    <row r="30" spans="1:15" ht="26.25" thickBot="1" x14ac:dyDescent="0.3">
      <c r="A30" s="2"/>
      <c r="B30" s="3" t="s">
        <v>37</v>
      </c>
      <c r="C30" s="3">
        <v>1950</v>
      </c>
      <c r="D30" s="4">
        <v>54</v>
      </c>
      <c r="E30" s="4">
        <v>60</v>
      </c>
      <c r="F30" s="4">
        <v>261</v>
      </c>
      <c r="G30" s="4">
        <v>1800</v>
      </c>
      <c r="H30" s="4">
        <v>0.9</v>
      </c>
      <c r="I30" s="4">
        <v>50</v>
      </c>
      <c r="J30" s="4">
        <v>0.5</v>
      </c>
      <c r="K30" s="4">
        <v>7</v>
      </c>
      <c r="L30" s="4">
        <v>900</v>
      </c>
      <c r="M30" s="4">
        <v>200</v>
      </c>
      <c r="N30" s="4">
        <v>1350</v>
      </c>
      <c r="O30" s="4">
        <v>10</v>
      </c>
    </row>
    <row r="31" spans="1:15" ht="15.75" x14ac:dyDescent="0.25">
      <c r="A31" s="13"/>
    </row>
  </sheetData>
  <mergeCells count="14">
    <mergeCell ref="A22:O22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topLeftCell="A3" zoomScaleNormal="100" zoomScaleSheetLayoutView="100" workbookViewId="0">
      <selection activeCell="A11" sqref="A11:O11"/>
    </sheetView>
  </sheetViews>
  <sheetFormatPr defaultRowHeight="15" x14ac:dyDescent="0.25"/>
  <cols>
    <col min="2" max="2" width="15.14062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7" t="s">
        <v>71</v>
      </c>
      <c r="C2" s="7" t="s">
        <v>39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25.15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39" thickBot="1" x14ac:dyDescent="0.3">
      <c r="A6" s="2"/>
      <c r="B6" s="3" t="s">
        <v>72</v>
      </c>
      <c r="C6" s="3">
        <v>200</v>
      </c>
      <c r="D6" s="3">
        <v>4.5599999999999996</v>
      </c>
      <c r="E6" s="3">
        <v>3.92</v>
      </c>
      <c r="F6" s="3">
        <v>17.36</v>
      </c>
      <c r="G6" s="3">
        <v>124</v>
      </c>
      <c r="H6" s="3">
        <v>6.6000000000000003E-2</v>
      </c>
      <c r="I6" s="3">
        <v>0.8</v>
      </c>
      <c r="J6" s="3">
        <v>1.2999999999999999E-2</v>
      </c>
      <c r="K6" s="3">
        <v>0.24</v>
      </c>
      <c r="L6" s="3">
        <v>119.2</v>
      </c>
      <c r="M6" s="3">
        <v>15.2</v>
      </c>
      <c r="N6" s="3">
        <v>99.2</v>
      </c>
      <c r="O6" s="3">
        <v>1.2</v>
      </c>
    </row>
    <row r="7" spans="1:15" ht="23.45" customHeight="1" thickBot="1" x14ac:dyDescent="0.3">
      <c r="A7" s="16"/>
      <c r="B7" s="3" t="s">
        <v>19</v>
      </c>
      <c r="C7" s="3">
        <v>30</v>
      </c>
      <c r="D7" s="3">
        <v>1.28</v>
      </c>
      <c r="E7" s="3">
        <v>3.36</v>
      </c>
      <c r="F7" s="3">
        <v>13.7</v>
      </c>
      <c r="G7" s="3">
        <v>90.16</v>
      </c>
      <c r="H7" s="3">
        <v>2.4E-2</v>
      </c>
      <c r="I7" s="3">
        <v>0</v>
      </c>
      <c r="J7" s="3">
        <v>3.3</v>
      </c>
      <c r="K7" s="3">
        <v>1.05</v>
      </c>
      <c r="L7" s="3">
        <v>8.6999999999999993</v>
      </c>
      <c r="M7" s="3">
        <v>6</v>
      </c>
      <c r="N7" s="3">
        <v>27</v>
      </c>
      <c r="O7" s="3">
        <v>0.63</v>
      </c>
    </row>
    <row r="8" spans="1:15" ht="15.75" thickBot="1" x14ac:dyDescent="0.3">
      <c r="A8" s="2"/>
      <c r="B8" s="3" t="s">
        <v>20</v>
      </c>
      <c r="C8" s="3">
        <v>180</v>
      </c>
      <c r="D8" s="3">
        <v>0.18</v>
      </c>
      <c r="E8" s="3">
        <v>9.6000000000000002E-2</v>
      </c>
      <c r="F8" s="3">
        <v>13.5</v>
      </c>
      <c r="G8" s="3">
        <v>54</v>
      </c>
      <c r="H8" s="3">
        <v>0</v>
      </c>
      <c r="I8" s="3">
        <v>0</v>
      </c>
      <c r="J8" s="3">
        <v>0</v>
      </c>
      <c r="K8" s="3">
        <v>0</v>
      </c>
      <c r="L8" s="3">
        <v>4.5</v>
      </c>
      <c r="M8" s="3">
        <v>3.6</v>
      </c>
      <c r="N8" s="3">
        <v>7.2</v>
      </c>
      <c r="O8" s="3">
        <v>0.9</v>
      </c>
    </row>
    <row r="9" spans="1:15" s="9" customFormat="1" ht="15.75" thickBot="1" x14ac:dyDescent="0.3">
      <c r="A9" s="5"/>
      <c r="B9" s="4" t="s">
        <v>21</v>
      </c>
      <c r="C9" s="4">
        <f>SUM(C6:C8)</f>
        <v>410</v>
      </c>
      <c r="D9" s="4">
        <f>SUM(D6:D8)</f>
        <v>6.02</v>
      </c>
      <c r="E9" s="4">
        <f>SUM(E6:E8)</f>
        <v>7.3759999999999994</v>
      </c>
      <c r="F9" s="4">
        <f>SUM(F6:F8)</f>
        <v>44.56</v>
      </c>
      <c r="G9" s="4">
        <f>SUM(G6:G8)</f>
        <v>268.15999999999997</v>
      </c>
      <c r="H9" s="4">
        <f>SUM(H6:H8)</f>
        <v>0.09</v>
      </c>
      <c r="I9" s="4">
        <f>SUM(I6:I8)</f>
        <v>0.8</v>
      </c>
      <c r="J9" s="4">
        <f>SUM(J6:J8)</f>
        <v>3.3129999999999997</v>
      </c>
      <c r="K9" s="4">
        <f>SUM(K6:K8)</f>
        <v>1.29</v>
      </c>
      <c r="L9" s="4">
        <f>SUM(L6:L8)</f>
        <v>132.4</v>
      </c>
      <c r="M9" s="4">
        <f>SUM(M6:M8)</f>
        <v>24.8</v>
      </c>
      <c r="N9" s="4">
        <f>SUM(N6:N8)</f>
        <v>133.4</v>
      </c>
      <c r="O9" s="4">
        <f>SUM(O6:O8)</f>
        <v>2.73</v>
      </c>
    </row>
    <row r="10" spans="1:15" ht="15.75" thickBot="1" x14ac:dyDescent="0.3">
      <c r="A10" s="17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42</v>
      </c>
      <c r="C11" s="3">
        <v>180</v>
      </c>
      <c r="D11" s="3">
        <v>0.18</v>
      </c>
      <c r="E11" s="3">
        <v>9.6000000000000002E-2</v>
      </c>
      <c r="F11" s="3">
        <v>13.5</v>
      </c>
      <c r="G11" s="3">
        <v>54</v>
      </c>
      <c r="H11" s="3">
        <v>0</v>
      </c>
      <c r="I11" s="3">
        <v>0</v>
      </c>
      <c r="J11" s="3">
        <v>0</v>
      </c>
      <c r="K11" s="3">
        <v>0</v>
      </c>
      <c r="L11" s="3">
        <v>4.5</v>
      </c>
      <c r="M11" s="3">
        <v>3.6</v>
      </c>
      <c r="N11" s="3">
        <v>7.2</v>
      </c>
      <c r="O11" s="3">
        <v>0.9</v>
      </c>
    </row>
    <row r="12" spans="1:15" s="9" customFormat="1" ht="15.75" thickBot="1" x14ac:dyDescent="0.3">
      <c r="A12" s="5"/>
      <c r="B12" s="4" t="s">
        <v>21</v>
      </c>
      <c r="C12" s="4">
        <v>180</v>
      </c>
      <c r="D12" s="4">
        <f>SUM(D11)</f>
        <v>0.18</v>
      </c>
      <c r="E12" s="4">
        <f t="shared" ref="E12:O12" si="0">SUM(E11)</f>
        <v>9.6000000000000002E-2</v>
      </c>
      <c r="F12" s="4">
        <f t="shared" si="0"/>
        <v>13.5</v>
      </c>
      <c r="G12" s="4">
        <f t="shared" si="0"/>
        <v>54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4.5</v>
      </c>
      <c r="M12" s="4">
        <f t="shared" si="0"/>
        <v>3.6</v>
      </c>
      <c r="N12" s="4">
        <f t="shared" si="0"/>
        <v>7.2</v>
      </c>
      <c r="O12" s="4">
        <f t="shared" si="0"/>
        <v>0.9</v>
      </c>
    </row>
    <row r="13" spans="1:15" ht="15.75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39" thickBot="1" x14ac:dyDescent="0.3">
      <c r="A14" s="2"/>
      <c r="B14" s="3" t="s">
        <v>73</v>
      </c>
      <c r="C14" s="3" t="s">
        <v>103</v>
      </c>
      <c r="D14" s="3">
        <v>2.78</v>
      </c>
      <c r="E14" s="3">
        <v>4.45</v>
      </c>
      <c r="F14" s="3">
        <v>17.66</v>
      </c>
      <c r="G14" s="3">
        <v>120.03</v>
      </c>
      <c r="H14" s="3">
        <v>0.1</v>
      </c>
      <c r="I14" s="3">
        <v>8.26</v>
      </c>
      <c r="J14" s="3">
        <v>0.2</v>
      </c>
      <c r="K14" s="3">
        <v>0.2</v>
      </c>
      <c r="L14" s="3">
        <v>25.83</v>
      </c>
      <c r="M14" s="3">
        <v>26.86</v>
      </c>
      <c r="N14" s="3">
        <v>75.430000000000007</v>
      </c>
      <c r="O14" s="3">
        <v>1.03</v>
      </c>
    </row>
    <row r="15" spans="1:15" ht="15.75" thickBot="1" x14ac:dyDescent="0.3">
      <c r="A15" s="2"/>
      <c r="B15" s="3" t="s">
        <v>112</v>
      </c>
      <c r="C15" s="8" t="s">
        <v>105</v>
      </c>
      <c r="D15" s="3">
        <v>16.489999999999998</v>
      </c>
      <c r="E15" s="3">
        <v>16.7</v>
      </c>
      <c r="F15" s="3">
        <v>3.26</v>
      </c>
      <c r="G15" s="3">
        <v>228.9</v>
      </c>
      <c r="H15" s="3">
        <v>0.04</v>
      </c>
      <c r="I15" s="3">
        <v>1.05</v>
      </c>
      <c r="J15" s="3">
        <v>0.01</v>
      </c>
      <c r="K15" s="3">
        <v>2.31</v>
      </c>
      <c r="L15" s="3">
        <v>14.7</v>
      </c>
      <c r="M15" s="3">
        <v>21</v>
      </c>
      <c r="N15" s="3">
        <v>157.5</v>
      </c>
      <c r="O15" s="3">
        <v>2.1</v>
      </c>
    </row>
    <row r="16" spans="1:15" ht="15.75" thickBot="1" x14ac:dyDescent="0.3">
      <c r="A16" s="2"/>
      <c r="B16" s="3" t="s">
        <v>28</v>
      </c>
      <c r="C16" s="3">
        <v>150</v>
      </c>
      <c r="D16" s="3">
        <v>3.7050000000000001</v>
      </c>
      <c r="E16" s="3">
        <v>3.24</v>
      </c>
      <c r="F16" s="3">
        <v>38.89</v>
      </c>
      <c r="G16" s="3">
        <v>199.61</v>
      </c>
      <c r="H16" s="3">
        <v>0.51</v>
      </c>
      <c r="I16" s="3">
        <v>0</v>
      </c>
      <c r="J16" s="3">
        <v>0</v>
      </c>
      <c r="K16" s="3">
        <v>1.5</v>
      </c>
      <c r="L16" s="3">
        <v>60</v>
      </c>
      <c r="M16" s="3">
        <v>174</v>
      </c>
      <c r="N16" s="3">
        <v>1.5</v>
      </c>
      <c r="O16" s="3">
        <v>0.31</v>
      </c>
    </row>
    <row r="17" spans="1:15" ht="39" thickBot="1" x14ac:dyDescent="0.3">
      <c r="A17" s="2"/>
      <c r="B17" s="3" t="s">
        <v>74</v>
      </c>
      <c r="C17" s="3">
        <v>180</v>
      </c>
      <c r="D17" s="3">
        <v>0.15</v>
      </c>
      <c r="E17" s="3">
        <v>7.1999999999999995E-2</v>
      </c>
      <c r="F17" s="3">
        <v>17.064</v>
      </c>
      <c r="G17" s="3">
        <v>65.239999999999995</v>
      </c>
      <c r="H17" s="3">
        <v>5.8999999999999999E-3</v>
      </c>
      <c r="I17" s="3">
        <v>40.99</v>
      </c>
      <c r="J17" s="3">
        <v>0</v>
      </c>
      <c r="K17" s="3">
        <v>0</v>
      </c>
      <c r="L17" s="3">
        <v>3.79</v>
      </c>
      <c r="M17" s="3">
        <v>0</v>
      </c>
      <c r="N17" s="3">
        <v>0</v>
      </c>
      <c r="O17" s="3">
        <v>0.19900000000000001</v>
      </c>
    </row>
    <row r="18" spans="1:15" ht="15.75" thickBot="1" x14ac:dyDescent="0.3">
      <c r="A18" s="2"/>
      <c r="B18" s="3" t="s">
        <v>31</v>
      </c>
      <c r="C18" s="3">
        <v>45</v>
      </c>
      <c r="D18" s="3">
        <v>2.96</v>
      </c>
      <c r="E18" s="3">
        <v>0.39</v>
      </c>
      <c r="F18" s="3">
        <v>19.03</v>
      </c>
      <c r="G18" s="3">
        <v>91.8</v>
      </c>
      <c r="H18" s="3">
        <v>0.13</v>
      </c>
      <c r="I18" s="3">
        <v>0</v>
      </c>
      <c r="J18" s="3">
        <v>0</v>
      </c>
      <c r="K18" s="3">
        <v>1.03</v>
      </c>
      <c r="L18" s="3">
        <v>8.1</v>
      </c>
      <c r="M18" s="3">
        <v>8.61</v>
      </c>
      <c r="N18" s="3">
        <v>39.21</v>
      </c>
      <c r="O18" s="3">
        <v>1.8</v>
      </c>
    </row>
    <row r="19" spans="1:15" ht="15.75" thickBot="1" x14ac:dyDescent="0.3">
      <c r="A19" s="2"/>
      <c r="B19" s="3" t="s">
        <v>21</v>
      </c>
      <c r="C19" s="3">
        <f>SUM(C16:C18)+225+105</f>
        <v>705</v>
      </c>
      <c r="D19" s="4">
        <f>SUM(D14:D18)</f>
        <v>26.085000000000001</v>
      </c>
      <c r="E19" s="4">
        <f t="shared" ref="E19:O19" si="1">SUM(E14:E18)</f>
        <v>24.852</v>
      </c>
      <c r="F19" s="4">
        <f t="shared" si="1"/>
        <v>95.903999999999996</v>
      </c>
      <c r="G19" s="4">
        <f t="shared" si="1"/>
        <v>705.57999999999993</v>
      </c>
      <c r="H19" s="4">
        <f t="shared" si="1"/>
        <v>0.78590000000000004</v>
      </c>
      <c r="I19" s="4">
        <f t="shared" si="1"/>
        <v>50.300000000000004</v>
      </c>
      <c r="J19" s="4">
        <f t="shared" si="1"/>
        <v>0.21000000000000002</v>
      </c>
      <c r="K19" s="4">
        <f t="shared" si="1"/>
        <v>5.04</v>
      </c>
      <c r="L19" s="4">
        <f t="shared" si="1"/>
        <v>112.42</v>
      </c>
      <c r="M19" s="4">
        <f t="shared" si="1"/>
        <v>230.47000000000003</v>
      </c>
      <c r="N19" s="4">
        <f t="shared" si="1"/>
        <v>273.64</v>
      </c>
      <c r="O19" s="4">
        <f t="shared" si="1"/>
        <v>5.4390000000000001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15.75" thickBot="1" x14ac:dyDescent="0.3">
      <c r="A21" s="2"/>
      <c r="B21" s="3" t="s">
        <v>61</v>
      </c>
      <c r="C21" s="3">
        <v>180</v>
      </c>
      <c r="D21" s="3">
        <v>14.13</v>
      </c>
      <c r="E21" s="3">
        <v>16.308</v>
      </c>
      <c r="F21" s="3">
        <v>5.7779999999999996</v>
      </c>
      <c r="G21" s="3">
        <v>224.87</v>
      </c>
      <c r="H21" s="3">
        <v>7.1999999999999995E-2</v>
      </c>
      <c r="I21" s="3">
        <v>0.32400000000000001</v>
      </c>
      <c r="J21" s="3">
        <v>0.39600000000000002</v>
      </c>
      <c r="K21" s="3">
        <v>0</v>
      </c>
      <c r="L21" s="3">
        <v>181.74600000000001</v>
      </c>
      <c r="M21" s="3">
        <v>25.92</v>
      </c>
      <c r="N21" s="3">
        <v>272.7</v>
      </c>
      <c r="O21" s="3">
        <v>2.3759999999999999</v>
      </c>
    </row>
    <row r="22" spans="1:15" ht="15.75" thickBot="1" x14ac:dyDescent="0.3">
      <c r="A22" s="2"/>
      <c r="B22" s="3" t="s">
        <v>41</v>
      </c>
      <c r="C22" s="3">
        <v>40</v>
      </c>
      <c r="D22" s="3">
        <v>3</v>
      </c>
      <c r="E22" s="3">
        <v>1.2</v>
      </c>
      <c r="F22" s="3">
        <v>20.6</v>
      </c>
      <c r="G22" s="3">
        <v>104.8</v>
      </c>
      <c r="H22" s="3">
        <v>0</v>
      </c>
      <c r="I22" s="3">
        <v>0</v>
      </c>
      <c r="J22" s="3">
        <v>0</v>
      </c>
      <c r="K22" s="3">
        <v>0</v>
      </c>
      <c r="L22" s="3">
        <v>7.6</v>
      </c>
      <c r="M22" s="3">
        <v>5.2</v>
      </c>
      <c r="N22" s="3">
        <v>26</v>
      </c>
      <c r="O22" s="3">
        <v>0.4</v>
      </c>
    </row>
    <row r="23" spans="1:15" ht="15.75" thickBot="1" x14ac:dyDescent="0.3">
      <c r="A23" s="2"/>
      <c r="B23" s="3" t="s">
        <v>75</v>
      </c>
      <c r="C23" s="3">
        <v>180</v>
      </c>
      <c r="D23" s="3">
        <v>0.18</v>
      </c>
      <c r="E23" s="3">
        <v>9.6000000000000002E-2</v>
      </c>
      <c r="F23" s="3">
        <v>13.5</v>
      </c>
      <c r="G23" s="3">
        <v>54</v>
      </c>
      <c r="H23" s="3">
        <v>0</v>
      </c>
      <c r="I23" s="3">
        <v>0</v>
      </c>
      <c r="J23" s="3">
        <v>0</v>
      </c>
      <c r="K23" s="3">
        <v>0</v>
      </c>
      <c r="L23" s="3">
        <v>4.5</v>
      </c>
      <c r="M23" s="3">
        <v>3.6</v>
      </c>
      <c r="N23" s="3">
        <v>7.2</v>
      </c>
      <c r="O23" s="3">
        <v>0.9</v>
      </c>
    </row>
    <row r="24" spans="1:15" ht="15.75" thickBot="1" x14ac:dyDescent="0.3">
      <c r="A24" s="2"/>
      <c r="B24" s="3" t="s">
        <v>21</v>
      </c>
      <c r="C24" s="3">
        <f>SUM(C21:C23)</f>
        <v>400</v>
      </c>
      <c r="D24" s="4">
        <f>SUM(D21:D23)</f>
        <v>17.310000000000002</v>
      </c>
      <c r="E24" s="4">
        <f t="shared" ref="E24:O24" si="2">SUM(E21:E23)</f>
        <v>17.603999999999999</v>
      </c>
      <c r="F24" s="4">
        <f t="shared" si="2"/>
        <v>39.878</v>
      </c>
      <c r="G24" s="4">
        <f t="shared" si="2"/>
        <v>383.67</v>
      </c>
      <c r="H24" s="4">
        <f t="shared" si="2"/>
        <v>7.1999999999999995E-2</v>
      </c>
      <c r="I24" s="4">
        <f t="shared" si="2"/>
        <v>0.32400000000000001</v>
      </c>
      <c r="J24" s="4">
        <f t="shared" si="2"/>
        <v>0.39600000000000002</v>
      </c>
      <c r="K24" s="4">
        <f t="shared" si="2"/>
        <v>0</v>
      </c>
      <c r="L24" s="4">
        <f t="shared" si="2"/>
        <v>193.846</v>
      </c>
      <c r="M24" s="4">
        <f t="shared" si="2"/>
        <v>34.72</v>
      </c>
      <c r="N24" s="4">
        <f t="shared" si="2"/>
        <v>305.89999999999998</v>
      </c>
      <c r="O24" s="4">
        <f t="shared" si="2"/>
        <v>3.6759999999999997</v>
      </c>
    </row>
    <row r="25" spans="1:15" ht="15.75" thickBot="1" x14ac:dyDescent="0.3">
      <c r="A25" s="2"/>
      <c r="B25" s="3"/>
      <c r="C25" s="3" t="s">
        <v>2</v>
      </c>
      <c r="D25" s="3" t="s">
        <v>3</v>
      </c>
      <c r="E25" s="3" t="s">
        <v>34</v>
      </c>
      <c r="F25" s="3" t="s">
        <v>35</v>
      </c>
      <c r="G25" s="3" t="s">
        <v>6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spans="1:15" s="9" customFormat="1" ht="15.75" thickBot="1" x14ac:dyDescent="0.3">
      <c r="A26" s="5"/>
      <c r="B26" s="4" t="s">
        <v>36</v>
      </c>
      <c r="C26" s="12">
        <f>C9+C12+C19+C24</f>
        <v>1695</v>
      </c>
      <c r="D26" s="12">
        <f>D9+D12+D19+D24</f>
        <v>49.594999999999999</v>
      </c>
      <c r="E26" s="12">
        <f t="shared" ref="E26:O26" si="3">E9+E12+E19+E24</f>
        <v>49.927999999999997</v>
      </c>
      <c r="F26" s="12">
        <f t="shared" si="3"/>
        <v>193.84199999999998</v>
      </c>
      <c r="G26" s="12">
        <f t="shared" si="3"/>
        <v>1411.4099999999999</v>
      </c>
      <c r="H26" s="12">
        <f t="shared" si="3"/>
        <v>0.94789999999999996</v>
      </c>
      <c r="I26" s="12">
        <f t="shared" si="3"/>
        <v>51.423999999999999</v>
      </c>
      <c r="J26" s="12">
        <f t="shared" si="3"/>
        <v>3.9189999999999996</v>
      </c>
      <c r="K26" s="12">
        <f t="shared" si="3"/>
        <v>6.33</v>
      </c>
      <c r="L26" s="12">
        <f t="shared" si="3"/>
        <v>443.166</v>
      </c>
      <c r="M26" s="12">
        <f t="shared" si="3"/>
        <v>293.59000000000003</v>
      </c>
      <c r="N26" s="12">
        <f t="shared" si="3"/>
        <v>720.14</v>
      </c>
      <c r="O26" s="12">
        <f t="shared" si="3"/>
        <v>12.744999999999999</v>
      </c>
    </row>
    <row r="27" spans="1:15" ht="26.25" thickBot="1" x14ac:dyDescent="0.3">
      <c r="A27" s="2"/>
      <c r="B27" s="3" t="s">
        <v>37</v>
      </c>
      <c r="C27" s="3">
        <v>1950</v>
      </c>
      <c r="D27" s="4">
        <v>54</v>
      </c>
      <c r="E27" s="4">
        <v>60</v>
      </c>
      <c r="F27" s="4">
        <v>261</v>
      </c>
      <c r="G27" s="4">
        <v>1800</v>
      </c>
      <c r="H27" s="4">
        <v>0.9</v>
      </c>
      <c r="I27" s="4">
        <v>50</v>
      </c>
      <c r="J27" s="4">
        <v>0.5</v>
      </c>
      <c r="K27" s="4">
        <v>7</v>
      </c>
      <c r="L27" s="4">
        <v>900</v>
      </c>
      <c r="M27" s="4">
        <v>200</v>
      </c>
      <c r="N27" s="4">
        <v>1350</v>
      </c>
      <c r="O27" s="4">
        <v>10</v>
      </c>
    </row>
    <row r="28" spans="1:15" ht="15.75" x14ac:dyDescent="0.25">
      <c r="A28" s="14"/>
    </row>
    <row r="29" spans="1:15" ht="15.75" x14ac:dyDescent="0.25">
      <c r="A29" s="14"/>
    </row>
    <row r="30" spans="1:15" ht="15.75" x14ac:dyDescent="0.25">
      <c r="A30" s="14"/>
    </row>
  </sheetData>
  <mergeCells count="14">
    <mergeCell ref="A20:O20"/>
    <mergeCell ref="A1:O1"/>
    <mergeCell ref="G3:G4"/>
    <mergeCell ref="H3:K3"/>
    <mergeCell ref="L3:O3"/>
    <mergeCell ref="A5:O5"/>
    <mergeCell ref="A10:O10"/>
    <mergeCell ref="A13:O1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A4" zoomScaleNormal="100" zoomScaleSheetLayoutView="100" workbookViewId="0">
      <selection activeCell="A12" sqref="A12:O12"/>
    </sheetView>
  </sheetViews>
  <sheetFormatPr defaultRowHeight="15" x14ac:dyDescent="0.25"/>
  <cols>
    <col min="2" max="2" width="15.2851562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7" t="s">
        <v>76</v>
      </c>
      <c r="C2" s="7" t="s">
        <v>77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7.45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6.25" thickBot="1" x14ac:dyDescent="0.3">
      <c r="A6" s="2"/>
      <c r="B6" s="3" t="s">
        <v>78</v>
      </c>
      <c r="C6" s="3">
        <v>200</v>
      </c>
      <c r="D6" s="3">
        <v>6.76</v>
      </c>
      <c r="E6" s="3">
        <v>10.42</v>
      </c>
      <c r="F6" s="3">
        <v>25.86</v>
      </c>
      <c r="G6" s="3">
        <v>224.94</v>
      </c>
      <c r="H6" s="3">
        <v>0.1</v>
      </c>
      <c r="I6" s="3">
        <v>0.9</v>
      </c>
      <c r="J6" s="3">
        <v>0.26</v>
      </c>
      <c r="K6" s="3">
        <v>0.12</v>
      </c>
      <c r="L6" s="3">
        <v>185.86</v>
      </c>
      <c r="M6" s="3">
        <v>37.270000000000003</v>
      </c>
      <c r="N6" s="3">
        <v>182.4</v>
      </c>
      <c r="O6" s="3">
        <v>0.72</v>
      </c>
    </row>
    <row r="7" spans="1:15" ht="26.25" thickBot="1" x14ac:dyDescent="0.3">
      <c r="A7" s="2"/>
      <c r="B7" s="3" t="s">
        <v>59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5" ht="15.75" thickBot="1" x14ac:dyDescent="0.3">
      <c r="A8" s="2"/>
      <c r="B8" s="3" t="s">
        <v>41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5.2</v>
      </c>
      <c r="N8" s="3">
        <v>26</v>
      </c>
      <c r="O8" s="3">
        <v>0.4</v>
      </c>
    </row>
    <row r="9" spans="1:15" ht="15.75" thickBot="1" x14ac:dyDescent="0.3">
      <c r="A9" s="2"/>
      <c r="B9" s="3" t="s">
        <v>20</v>
      </c>
      <c r="C9" s="3">
        <v>180</v>
      </c>
      <c r="D9" s="3">
        <v>0.18</v>
      </c>
      <c r="E9" s="3">
        <v>9.6000000000000002E-2</v>
      </c>
      <c r="F9" s="3">
        <v>13.5</v>
      </c>
      <c r="G9" s="3">
        <v>54</v>
      </c>
      <c r="H9" s="3">
        <v>0</v>
      </c>
      <c r="I9" s="3">
        <v>0</v>
      </c>
      <c r="J9" s="3">
        <v>0</v>
      </c>
      <c r="K9" s="3">
        <v>0</v>
      </c>
      <c r="L9" s="3">
        <v>4.5</v>
      </c>
      <c r="M9" s="3">
        <v>3.6</v>
      </c>
      <c r="N9" s="3">
        <v>7.2</v>
      </c>
      <c r="O9" s="3">
        <v>0.9</v>
      </c>
    </row>
    <row r="10" spans="1:15" ht="15.75" thickBot="1" x14ac:dyDescent="0.3">
      <c r="A10" s="2"/>
      <c r="B10" s="3" t="s">
        <v>21</v>
      </c>
      <c r="C10" s="3">
        <f>SUM(C6:C9)</f>
        <v>425</v>
      </c>
      <c r="D10" s="4">
        <f>SUM(D6:D9)</f>
        <v>9.94</v>
      </c>
      <c r="E10" s="4">
        <f t="shared" ref="E10:O10" si="0">SUM(E6:E9)</f>
        <v>15.815999999999999</v>
      </c>
      <c r="F10" s="4">
        <f t="shared" si="0"/>
        <v>59.96</v>
      </c>
      <c r="G10" s="4">
        <f t="shared" si="0"/>
        <v>421.14</v>
      </c>
      <c r="H10" s="4">
        <f t="shared" si="0"/>
        <v>0.1</v>
      </c>
      <c r="I10" s="4">
        <f t="shared" si="0"/>
        <v>0.9</v>
      </c>
      <c r="J10" s="4">
        <f t="shared" si="0"/>
        <v>0.26</v>
      </c>
      <c r="K10" s="4">
        <f t="shared" si="0"/>
        <v>0.12</v>
      </c>
      <c r="L10" s="4">
        <f t="shared" si="0"/>
        <v>198.56</v>
      </c>
      <c r="M10" s="4">
        <f t="shared" si="0"/>
        <v>46.070000000000007</v>
      </c>
      <c r="N10" s="4">
        <f t="shared" si="0"/>
        <v>216.6</v>
      </c>
      <c r="O10" s="4">
        <f t="shared" si="0"/>
        <v>2.02</v>
      </c>
    </row>
    <row r="11" spans="1:15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15.75" thickBot="1" x14ac:dyDescent="0.3">
      <c r="A12" s="16"/>
      <c r="B12" s="3" t="s">
        <v>42</v>
      </c>
      <c r="C12" s="3">
        <v>180</v>
      </c>
      <c r="D12" s="3">
        <v>0.18</v>
      </c>
      <c r="E12" s="3">
        <v>9.6000000000000002E-2</v>
      </c>
      <c r="F12" s="3">
        <v>13.5</v>
      </c>
      <c r="G12" s="3">
        <v>54</v>
      </c>
      <c r="H12" s="3">
        <v>0</v>
      </c>
      <c r="I12" s="3">
        <v>0</v>
      </c>
      <c r="J12" s="3">
        <v>0</v>
      </c>
      <c r="K12" s="3">
        <v>0</v>
      </c>
      <c r="L12" s="3">
        <v>4.5</v>
      </c>
      <c r="M12" s="3">
        <v>3.6</v>
      </c>
      <c r="N12" s="3">
        <v>7.2</v>
      </c>
      <c r="O12" s="3">
        <v>0.9</v>
      </c>
    </row>
    <row r="13" spans="1:15" ht="15.75" thickBot="1" x14ac:dyDescent="0.3">
      <c r="A13" s="2"/>
      <c r="B13" s="3" t="s">
        <v>21</v>
      </c>
      <c r="C13" s="3">
        <f>C12</f>
        <v>180</v>
      </c>
      <c r="D13" s="4">
        <f>SUM(D12)</f>
        <v>0.18</v>
      </c>
      <c r="E13" s="4">
        <f t="shared" ref="E13:O13" si="1">SUM(E12)</f>
        <v>9.6000000000000002E-2</v>
      </c>
      <c r="F13" s="4">
        <f t="shared" si="1"/>
        <v>13.5</v>
      </c>
      <c r="G13" s="4">
        <f t="shared" si="1"/>
        <v>54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4.5</v>
      </c>
      <c r="M13" s="4">
        <f t="shared" si="1"/>
        <v>3.6</v>
      </c>
      <c r="N13" s="4">
        <f t="shared" si="1"/>
        <v>7.2</v>
      </c>
      <c r="O13" s="4">
        <f t="shared" si="1"/>
        <v>0.9</v>
      </c>
    </row>
    <row r="14" spans="1:15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26.25" thickBot="1" x14ac:dyDescent="0.3">
      <c r="A15" s="2"/>
      <c r="B15" s="3" t="s">
        <v>79</v>
      </c>
      <c r="C15" s="3" t="s">
        <v>103</v>
      </c>
      <c r="D15" s="3">
        <v>13</v>
      </c>
      <c r="E15" s="3">
        <v>11.5</v>
      </c>
      <c r="F15" s="3">
        <v>4.25</v>
      </c>
      <c r="G15" s="3">
        <v>171.5</v>
      </c>
      <c r="H15" s="3">
        <v>0.1</v>
      </c>
      <c r="I15" s="3">
        <v>8.5</v>
      </c>
      <c r="J15" s="3">
        <v>50</v>
      </c>
      <c r="K15" s="3">
        <v>0.25</v>
      </c>
      <c r="L15" s="3">
        <v>21</v>
      </c>
      <c r="M15" s="3">
        <v>23</v>
      </c>
      <c r="N15" s="3">
        <v>145.75</v>
      </c>
      <c r="O15" s="3">
        <v>3</v>
      </c>
    </row>
    <row r="16" spans="1:15" ht="42.6" customHeight="1" thickBot="1" x14ac:dyDescent="0.3">
      <c r="A16" s="2"/>
      <c r="B16" s="3" t="s">
        <v>67</v>
      </c>
      <c r="C16" s="3">
        <v>70</v>
      </c>
      <c r="D16" s="3">
        <v>3.12</v>
      </c>
      <c r="E16" s="3">
        <v>5.43</v>
      </c>
      <c r="F16" s="3">
        <v>20.399999999999999</v>
      </c>
      <c r="G16" s="3">
        <v>141.69999999999999</v>
      </c>
      <c r="H16" s="3">
        <v>0.13500000000000001</v>
      </c>
      <c r="I16" s="3">
        <v>5.0250000000000004</v>
      </c>
      <c r="J16" s="3">
        <v>4.4999999999999998E-2</v>
      </c>
      <c r="K16" s="3">
        <v>0.19500000000000001</v>
      </c>
      <c r="L16" s="3">
        <v>47.234999999999999</v>
      </c>
      <c r="M16" s="3">
        <v>29.145</v>
      </c>
      <c r="N16" s="3">
        <v>85.424999999999997</v>
      </c>
      <c r="O16" s="3">
        <v>1.1100000000000001</v>
      </c>
    </row>
    <row r="17" spans="1:15" ht="26.25" thickBot="1" x14ac:dyDescent="0.3">
      <c r="A17" s="2"/>
      <c r="B17" s="3" t="s">
        <v>50</v>
      </c>
      <c r="C17" s="3">
        <v>150</v>
      </c>
      <c r="D17" s="10">
        <v>3.12</v>
      </c>
      <c r="E17" s="10">
        <v>5.43</v>
      </c>
      <c r="F17" s="10">
        <v>20.399999999999999</v>
      </c>
      <c r="G17" s="10">
        <v>141.69999999999999</v>
      </c>
      <c r="H17" s="10">
        <v>0.13500000000000001</v>
      </c>
      <c r="I17" s="10">
        <v>5.0250000000000004</v>
      </c>
      <c r="J17" s="10">
        <v>4.4999999999999998E-2</v>
      </c>
      <c r="K17" s="10">
        <v>0.19500000000000001</v>
      </c>
      <c r="L17" s="10">
        <v>47.234999999999999</v>
      </c>
      <c r="M17" s="10">
        <v>29.145</v>
      </c>
      <c r="N17" s="10">
        <v>85.424999999999997</v>
      </c>
      <c r="O17" s="10">
        <v>1.1100000000000001</v>
      </c>
    </row>
    <row r="18" spans="1:15" ht="26.25" thickBot="1" x14ac:dyDescent="0.3">
      <c r="A18" s="2"/>
      <c r="B18" s="3" t="s">
        <v>51</v>
      </c>
      <c r="C18" s="3">
        <v>180</v>
      </c>
      <c r="D18" s="3">
        <v>0.54</v>
      </c>
      <c r="E18" s="3">
        <v>9.6000000000000002E-2</v>
      </c>
      <c r="F18" s="3">
        <v>28.54</v>
      </c>
      <c r="G18" s="3">
        <v>117.9</v>
      </c>
      <c r="H18" s="3">
        <v>2.4E-2</v>
      </c>
      <c r="I18" s="3">
        <v>0</v>
      </c>
      <c r="J18" s="3">
        <v>1.2E-2</v>
      </c>
      <c r="K18" s="3">
        <v>0.46</v>
      </c>
      <c r="L18" s="3">
        <v>18.899999999999999</v>
      </c>
      <c r="M18" s="3">
        <v>14.4</v>
      </c>
      <c r="N18" s="3">
        <v>20.7</v>
      </c>
      <c r="O18" s="3">
        <v>0.63600000000000001</v>
      </c>
    </row>
    <row r="19" spans="1:15" ht="15.75" thickBot="1" x14ac:dyDescent="0.3">
      <c r="A19" s="2"/>
      <c r="B19" s="3" t="s">
        <v>31</v>
      </c>
      <c r="C19" s="3">
        <v>45</v>
      </c>
      <c r="D19" s="3">
        <v>2.96</v>
      </c>
      <c r="E19" s="3">
        <v>0.39</v>
      </c>
      <c r="F19" s="3">
        <v>19.03</v>
      </c>
      <c r="G19" s="3">
        <v>91.8</v>
      </c>
      <c r="H19" s="3">
        <v>0.13</v>
      </c>
      <c r="I19" s="3">
        <v>0</v>
      </c>
      <c r="J19" s="3">
        <v>0</v>
      </c>
      <c r="K19" s="3">
        <v>1.03</v>
      </c>
      <c r="L19" s="3">
        <v>8.1</v>
      </c>
      <c r="M19" s="3">
        <v>8.61</v>
      </c>
      <c r="N19" s="3">
        <v>39.21</v>
      </c>
      <c r="O19" s="3">
        <v>1.8</v>
      </c>
    </row>
    <row r="20" spans="1:15" ht="15.75" thickBot="1" x14ac:dyDescent="0.3">
      <c r="A20" s="2"/>
      <c r="B20" s="3" t="s">
        <v>21</v>
      </c>
      <c r="C20" s="3">
        <f>SUM(C16:C19)+225</f>
        <v>670</v>
      </c>
      <c r="D20" s="4">
        <f>SUM(D15:D19)</f>
        <v>22.740000000000002</v>
      </c>
      <c r="E20" s="4">
        <f t="shared" ref="E20:O20" si="2">SUM(E15:E19)</f>
        <v>22.846</v>
      </c>
      <c r="F20" s="4">
        <f t="shared" si="2"/>
        <v>92.62</v>
      </c>
      <c r="G20" s="4">
        <f t="shared" si="2"/>
        <v>664.59999999999991</v>
      </c>
      <c r="H20" s="4">
        <f t="shared" si="2"/>
        <v>0.52400000000000002</v>
      </c>
      <c r="I20" s="4">
        <f t="shared" si="2"/>
        <v>18.55</v>
      </c>
      <c r="J20" s="4">
        <f t="shared" si="2"/>
        <v>50.102000000000004</v>
      </c>
      <c r="K20" s="4">
        <f t="shared" si="2"/>
        <v>2.13</v>
      </c>
      <c r="L20" s="4">
        <f t="shared" si="2"/>
        <v>142.47</v>
      </c>
      <c r="M20" s="4">
        <f t="shared" si="2"/>
        <v>104.3</v>
      </c>
      <c r="N20" s="4">
        <f t="shared" si="2"/>
        <v>376.51</v>
      </c>
      <c r="O20" s="4">
        <f t="shared" si="2"/>
        <v>7.6560000000000006</v>
      </c>
    </row>
    <row r="21" spans="1:15" ht="15.75" thickBot="1" x14ac:dyDescent="0.3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1:15" ht="39" thickBot="1" x14ac:dyDescent="0.3">
      <c r="A22" s="2"/>
      <c r="B22" s="3" t="s">
        <v>80</v>
      </c>
      <c r="C22" s="8" t="s">
        <v>101</v>
      </c>
      <c r="D22" s="3">
        <v>17.920000000000002</v>
      </c>
      <c r="E22" s="3">
        <v>16.100000000000001</v>
      </c>
      <c r="F22" s="3">
        <v>43.58</v>
      </c>
      <c r="G22" s="3">
        <v>486.18</v>
      </c>
      <c r="H22" s="3">
        <v>9.8000000000000004E-2</v>
      </c>
      <c r="I22" s="3">
        <v>8.68</v>
      </c>
      <c r="J22" s="3">
        <v>0</v>
      </c>
      <c r="K22" s="3">
        <v>2.1</v>
      </c>
      <c r="L22" s="3">
        <v>302.85000000000002</v>
      </c>
      <c r="M22" s="3">
        <v>23.66</v>
      </c>
      <c r="N22" s="3">
        <v>191.52</v>
      </c>
      <c r="O22" s="3">
        <v>1.008</v>
      </c>
    </row>
    <row r="23" spans="1:15" ht="15.75" thickBot="1" x14ac:dyDescent="0.3">
      <c r="A23" s="2"/>
      <c r="B23" s="3" t="s">
        <v>75</v>
      </c>
      <c r="C23" s="3">
        <v>180</v>
      </c>
      <c r="D23" s="3">
        <v>0.18</v>
      </c>
      <c r="E23" s="3">
        <v>9.6000000000000002E-2</v>
      </c>
      <c r="F23" s="3">
        <v>13.5</v>
      </c>
      <c r="G23" s="3">
        <v>54</v>
      </c>
      <c r="H23" s="3">
        <v>0</v>
      </c>
      <c r="I23" s="3">
        <v>0</v>
      </c>
      <c r="J23" s="3">
        <v>0</v>
      </c>
      <c r="K23" s="3">
        <v>0</v>
      </c>
      <c r="L23" s="3">
        <v>4.5</v>
      </c>
      <c r="M23" s="3">
        <v>3.6</v>
      </c>
      <c r="N23" s="3">
        <v>7.2</v>
      </c>
      <c r="O23" s="3">
        <v>0.9</v>
      </c>
    </row>
    <row r="24" spans="1:15" ht="15.75" thickBot="1" x14ac:dyDescent="0.3">
      <c r="A24" s="2"/>
      <c r="B24" s="3" t="s">
        <v>21</v>
      </c>
      <c r="C24" s="3">
        <f>180+170</f>
        <v>350</v>
      </c>
      <c r="D24" s="4">
        <f>SUM(D22:D23)</f>
        <v>18.100000000000001</v>
      </c>
      <c r="E24" s="4">
        <f t="shared" ref="E24:O24" si="3">SUM(E22:E23)</f>
        <v>16.196000000000002</v>
      </c>
      <c r="F24" s="4">
        <f t="shared" si="3"/>
        <v>57.08</v>
      </c>
      <c r="G24" s="4">
        <f t="shared" si="3"/>
        <v>540.18000000000006</v>
      </c>
      <c r="H24" s="4">
        <f t="shared" si="3"/>
        <v>9.8000000000000004E-2</v>
      </c>
      <c r="I24" s="4">
        <f t="shared" si="3"/>
        <v>8.68</v>
      </c>
      <c r="J24" s="4">
        <f t="shared" si="3"/>
        <v>0</v>
      </c>
      <c r="K24" s="4">
        <f t="shared" si="3"/>
        <v>2.1</v>
      </c>
      <c r="L24" s="4">
        <f t="shared" si="3"/>
        <v>307.35000000000002</v>
      </c>
      <c r="M24" s="4">
        <f t="shared" si="3"/>
        <v>27.26</v>
      </c>
      <c r="N24" s="4">
        <f t="shared" si="3"/>
        <v>198.72</v>
      </c>
      <c r="O24" s="4">
        <f t="shared" si="3"/>
        <v>1.9079999999999999</v>
      </c>
    </row>
    <row r="25" spans="1:15" ht="15.75" thickBot="1" x14ac:dyDescent="0.3">
      <c r="A25" s="2"/>
      <c r="B25" s="3"/>
      <c r="C25" s="3" t="s">
        <v>2</v>
      </c>
      <c r="D25" s="3" t="s">
        <v>3</v>
      </c>
      <c r="E25" s="3" t="s">
        <v>34</v>
      </c>
      <c r="F25" s="3" t="s">
        <v>35</v>
      </c>
      <c r="G25" s="3" t="s">
        <v>6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spans="1:15" ht="15.75" thickBot="1" x14ac:dyDescent="0.3">
      <c r="A26" s="2"/>
      <c r="B26" s="3" t="s">
        <v>36</v>
      </c>
      <c r="C26" s="12">
        <f>C10+C13+C20+C24</f>
        <v>1625</v>
      </c>
      <c r="D26" s="12">
        <f>D10+D13+D20+D24</f>
        <v>50.96</v>
      </c>
      <c r="E26" s="12">
        <f t="shared" ref="E26:O26" si="4">E10+E13+E20+E24</f>
        <v>54.953999999999994</v>
      </c>
      <c r="F26" s="12">
        <f t="shared" si="4"/>
        <v>223.16000000000003</v>
      </c>
      <c r="G26" s="12">
        <f t="shared" si="4"/>
        <v>1679.9199999999998</v>
      </c>
      <c r="H26" s="12">
        <f t="shared" si="4"/>
        <v>0.72199999999999998</v>
      </c>
      <c r="I26" s="12">
        <f t="shared" si="4"/>
        <v>28.13</v>
      </c>
      <c r="J26" s="12">
        <f t="shared" si="4"/>
        <v>50.362000000000002</v>
      </c>
      <c r="K26" s="12">
        <f t="shared" si="4"/>
        <v>4.3499999999999996</v>
      </c>
      <c r="L26" s="12">
        <f t="shared" si="4"/>
        <v>652.88</v>
      </c>
      <c r="M26" s="12">
        <f t="shared" si="4"/>
        <v>181.23</v>
      </c>
      <c r="N26" s="12">
        <f t="shared" si="4"/>
        <v>799.03</v>
      </c>
      <c r="O26" s="12">
        <f t="shared" si="4"/>
        <v>12.484</v>
      </c>
    </row>
    <row r="27" spans="1:15" ht="26.25" thickBot="1" x14ac:dyDescent="0.3">
      <c r="A27" s="2"/>
      <c r="B27" s="3" t="s">
        <v>37</v>
      </c>
      <c r="C27" s="3">
        <v>1950</v>
      </c>
      <c r="D27" s="4">
        <v>54</v>
      </c>
      <c r="E27" s="4">
        <v>60</v>
      </c>
      <c r="F27" s="4">
        <v>261</v>
      </c>
      <c r="G27" s="4">
        <v>1800</v>
      </c>
      <c r="H27" s="4">
        <v>0.9</v>
      </c>
      <c r="I27" s="4">
        <v>50</v>
      </c>
      <c r="J27" s="4">
        <v>0.5</v>
      </c>
      <c r="K27" s="4">
        <v>7</v>
      </c>
      <c r="L27" s="4">
        <v>900</v>
      </c>
      <c r="M27" s="4">
        <v>200</v>
      </c>
      <c r="N27" s="4">
        <v>1350</v>
      </c>
      <c r="O27" s="4">
        <v>10</v>
      </c>
    </row>
    <row r="28" spans="1:15" ht="15.75" x14ac:dyDescent="0.25">
      <c r="A28" s="14"/>
    </row>
    <row r="29" spans="1:15" ht="15.75" x14ac:dyDescent="0.25">
      <c r="A29" s="14"/>
    </row>
  </sheetData>
  <mergeCells count="14">
    <mergeCell ref="A21:O21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topLeftCell="A7" zoomScaleNormal="100" zoomScaleSheetLayoutView="100" workbookViewId="0">
      <selection activeCell="C23" sqref="C23"/>
    </sheetView>
  </sheetViews>
  <sheetFormatPr defaultRowHeight="15" x14ac:dyDescent="0.25"/>
  <cols>
    <col min="2" max="2" width="12.710937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7" t="s">
        <v>81</v>
      </c>
      <c r="C2" s="7" t="s">
        <v>48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22.9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39" thickBot="1" x14ac:dyDescent="0.3">
      <c r="A6" s="2"/>
      <c r="B6" s="3" t="s">
        <v>107</v>
      </c>
      <c r="C6" s="3">
        <v>200</v>
      </c>
      <c r="D6" s="3">
        <v>7.57</v>
      </c>
      <c r="E6" s="3">
        <v>8.6300000000000008</v>
      </c>
      <c r="F6" s="3">
        <v>33.479999999999997</v>
      </c>
      <c r="G6" s="3">
        <v>241.65</v>
      </c>
      <c r="H6" s="3">
        <v>0.15</v>
      </c>
      <c r="I6" s="3">
        <v>1.35</v>
      </c>
      <c r="J6" s="3">
        <v>5.0000000000000001E-3</v>
      </c>
      <c r="K6" s="3">
        <v>0.82</v>
      </c>
      <c r="L6" s="3">
        <v>153.9</v>
      </c>
      <c r="M6" s="3">
        <v>39.15</v>
      </c>
      <c r="N6" s="3">
        <v>197.1</v>
      </c>
      <c r="O6" s="3">
        <v>2.7</v>
      </c>
    </row>
    <row r="7" spans="1:15" ht="15.75" thickBot="1" x14ac:dyDescent="0.3">
      <c r="A7" s="2"/>
      <c r="B7" s="3" t="s">
        <v>113</v>
      </c>
      <c r="C7" s="3">
        <v>30</v>
      </c>
      <c r="D7" s="3">
        <v>1.28</v>
      </c>
      <c r="E7" s="3">
        <v>3.36</v>
      </c>
      <c r="F7" s="3">
        <v>13.7</v>
      </c>
      <c r="G7" s="3">
        <v>90.16</v>
      </c>
      <c r="H7" s="3">
        <v>2.4E-2</v>
      </c>
      <c r="I7" s="3">
        <v>0</v>
      </c>
      <c r="J7" s="3">
        <v>1.05</v>
      </c>
      <c r="K7" s="3">
        <v>8.6999999999999993</v>
      </c>
      <c r="L7" s="3">
        <v>5.74</v>
      </c>
      <c r="M7" s="3">
        <v>6</v>
      </c>
      <c r="N7" s="3">
        <v>27</v>
      </c>
      <c r="O7" s="3">
        <v>0.63</v>
      </c>
    </row>
    <row r="8" spans="1:15" ht="15.75" thickBot="1" x14ac:dyDescent="0.3">
      <c r="A8" s="2"/>
      <c r="B8" s="3" t="s">
        <v>20</v>
      </c>
      <c r="C8" s="3">
        <v>180</v>
      </c>
      <c r="D8" s="3">
        <v>0.18</v>
      </c>
      <c r="E8" s="3">
        <v>9.6000000000000002E-2</v>
      </c>
      <c r="F8" s="3">
        <v>13.5</v>
      </c>
      <c r="G8" s="3">
        <v>54</v>
      </c>
      <c r="H8" s="3">
        <v>0</v>
      </c>
      <c r="I8" s="3">
        <v>0</v>
      </c>
      <c r="J8" s="3">
        <v>0</v>
      </c>
      <c r="K8" s="3">
        <v>0</v>
      </c>
      <c r="L8" s="3">
        <v>4.5</v>
      </c>
      <c r="M8" s="3">
        <v>3.6</v>
      </c>
      <c r="N8" s="3">
        <v>7.2</v>
      </c>
      <c r="O8" s="3">
        <v>0.9</v>
      </c>
    </row>
    <row r="9" spans="1:15" s="9" customFormat="1" ht="15.75" thickBot="1" x14ac:dyDescent="0.3">
      <c r="A9" s="5"/>
      <c r="B9" s="4" t="s">
        <v>21</v>
      </c>
      <c r="C9" s="4">
        <f>SUM(C6:C8)</f>
        <v>410</v>
      </c>
      <c r="D9" s="4">
        <f>SUM(D6:D8)</f>
        <v>9.0299999999999994</v>
      </c>
      <c r="E9" s="4">
        <f t="shared" ref="E9:O9" si="0">SUM(E6:E8)</f>
        <v>12.086</v>
      </c>
      <c r="F9" s="4">
        <f t="shared" si="0"/>
        <v>60.679999999999993</v>
      </c>
      <c r="G9" s="4">
        <f t="shared" si="0"/>
        <v>385.81</v>
      </c>
      <c r="H9" s="4">
        <f t="shared" si="0"/>
        <v>0.17399999999999999</v>
      </c>
      <c r="I9" s="4">
        <f t="shared" si="0"/>
        <v>1.35</v>
      </c>
      <c r="J9" s="4">
        <f t="shared" si="0"/>
        <v>1.0549999999999999</v>
      </c>
      <c r="K9" s="4">
        <f t="shared" si="0"/>
        <v>9.52</v>
      </c>
      <c r="L9" s="4">
        <f t="shared" si="0"/>
        <v>164.14000000000001</v>
      </c>
      <c r="M9" s="4">
        <f t="shared" si="0"/>
        <v>48.75</v>
      </c>
      <c r="N9" s="4">
        <f t="shared" si="0"/>
        <v>231.29999999999998</v>
      </c>
      <c r="O9" s="4">
        <f t="shared" si="0"/>
        <v>4.2300000000000004</v>
      </c>
    </row>
    <row r="10" spans="1:15" ht="15.75" thickBot="1" x14ac:dyDescent="0.3">
      <c r="A10" s="17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23</v>
      </c>
      <c r="C11" s="3">
        <v>100</v>
      </c>
      <c r="D11" s="3">
        <v>0.4</v>
      </c>
      <c r="E11" s="3">
        <v>0.4</v>
      </c>
      <c r="F11" s="3">
        <v>8.6</v>
      </c>
      <c r="G11" s="3">
        <v>41.1</v>
      </c>
      <c r="H11" s="3">
        <v>0</v>
      </c>
      <c r="I11" s="3">
        <v>8.8000000000000007</v>
      </c>
      <c r="J11" s="3">
        <v>0.4</v>
      </c>
      <c r="K11" s="3">
        <v>0.6</v>
      </c>
      <c r="L11" s="3">
        <v>14.1</v>
      </c>
      <c r="M11" s="3">
        <v>7</v>
      </c>
      <c r="N11" s="3">
        <v>9.6999999999999993</v>
      </c>
      <c r="O11" s="3">
        <v>1.9</v>
      </c>
    </row>
    <row r="12" spans="1:15" ht="15.75" thickBot="1" x14ac:dyDescent="0.3">
      <c r="A12" s="2"/>
      <c r="B12" s="3" t="s">
        <v>21</v>
      </c>
      <c r="C12" s="3">
        <f>C11</f>
        <v>100</v>
      </c>
      <c r="D12" s="4">
        <f>SUM(D11)</f>
        <v>0.4</v>
      </c>
      <c r="E12" s="4">
        <f t="shared" ref="E12:O12" si="1">SUM(E11)</f>
        <v>0.4</v>
      </c>
      <c r="F12" s="4">
        <f t="shared" si="1"/>
        <v>8.6</v>
      </c>
      <c r="G12" s="4">
        <f t="shared" si="1"/>
        <v>41.1</v>
      </c>
      <c r="H12" s="4">
        <f t="shared" si="1"/>
        <v>0</v>
      </c>
      <c r="I12" s="4">
        <f t="shared" si="1"/>
        <v>8.8000000000000007</v>
      </c>
      <c r="J12" s="4">
        <f t="shared" si="1"/>
        <v>0.4</v>
      </c>
      <c r="K12" s="4">
        <f t="shared" si="1"/>
        <v>0.6</v>
      </c>
      <c r="L12" s="4">
        <f t="shared" si="1"/>
        <v>14.1</v>
      </c>
      <c r="M12" s="4">
        <f t="shared" si="1"/>
        <v>7</v>
      </c>
      <c r="N12" s="4">
        <f t="shared" si="1"/>
        <v>9.6999999999999993</v>
      </c>
      <c r="O12" s="4">
        <f t="shared" si="1"/>
        <v>1.9</v>
      </c>
    </row>
    <row r="13" spans="1:15" ht="15.75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39" thickBot="1" x14ac:dyDescent="0.3">
      <c r="A14" s="2"/>
      <c r="B14" s="3" t="s">
        <v>82</v>
      </c>
      <c r="C14" s="8" t="s">
        <v>100</v>
      </c>
      <c r="D14" s="3">
        <v>3.9</v>
      </c>
      <c r="E14" s="3">
        <v>2.8</v>
      </c>
      <c r="F14" s="3">
        <v>20</v>
      </c>
      <c r="G14" s="3">
        <v>121</v>
      </c>
      <c r="H14" s="3">
        <v>0.15</v>
      </c>
      <c r="I14" s="3">
        <v>11.32</v>
      </c>
      <c r="J14" s="3">
        <v>20.93</v>
      </c>
      <c r="K14" s="3">
        <v>0.3</v>
      </c>
      <c r="L14" s="3">
        <v>36.659999999999997</v>
      </c>
      <c r="M14" s="3">
        <v>38.299999999999997</v>
      </c>
      <c r="N14" s="3">
        <v>93.33</v>
      </c>
      <c r="O14" s="3">
        <v>3.83</v>
      </c>
    </row>
    <row r="15" spans="1:15" ht="51.75" thickBot="1" x14ac:dyDescent="0.3">
      <c r="A15" s="2"/>
      <c r="B15" s="3" t="s">
        <v>83</v>
      </c>
      <c r="C15" s="3">
        <v>70</v>
      </c>
      <c r="D15" s="3">
        <v>17.36</v>
      </c>
      <c r="E15" s="3">
        <v>20.3</v>
      </c>
      <c r="F15" s="3">
        <v>7.14</v>
      </c>
      <c r="G15" s="3">
        <v>280.7</v>
      </c>
      <c r="H15" s="3">
        <v>0</v>
      </c>
      <c r="I15" s="3">
        <v>0.84</v>
      </c>
      <c r="J15" s="3">
        <v>0.14000000000000001</v>
      </c>
      <c r="K15" s="3">
        <v>0.14000000000000001</v>
      </c>
      <c r="L15" s="3">
        <v>34.159999999999997</v>
      </c>
      <c r="M15" s="3">
        <v>18.059999999999999</v>
      </c>
      <c r="N15" s="3">
        <v>155.4</v>
      </c>
      <c r="O15" s="3">
        <v>1.4</v>
      </c>
    </row>
    <row r="16" spans="1:15" ht="26.25" thickBot="1" x14ac:dyDescent="0.3">
      <c r="A16" s="2"/>
      <c r="B16" s="3" t="s">
        <v>69</v>
      </c>
      <c r="C16" s="3">
        <v>100</v>
      </c>
      <c r="D16" s="3">
        <v>5.7</v>
      </c>
      <c r="E16" s="3">
        <v>4.82</v>
      </c>
      <c r="F16" s="3">
        <v>27.45</v>
      </c>
      <c r="G16" s="3">
        <v>180.34</v>
      </c>
      <c r="H16" s="3">
        <v>0.14000000000000001</v>
      </c>
      <c r="I16" s="3">
        <v>0</v>
      </c>
      <c r="J16" s="3">
        <v>0.02</v>
      </c>
      <c r="K16" s="3">
        <v>0</v>
      </c>
      <c r="L16" s="3">
        <v>9.49</v>
      </c>
      <c r="M16" s="3">
        <v>90.18</v>
      </c>
      <c r="N16" s="3">
        <v>135.08000000000001</v>
      </c>
      <c r="O16" s="3">
        <v>3.03</v>
      </c>
    </row>
    <row r="17" spans="1:15" ht="26.25" thickBot="1" x14ac:dyDescent="0.3">
      <c r="A17" s="2"/>
      <c r="B17" s="3" t="s">
        <v>84</v>
      </c>
      <c r="C17" s="3">
        <v>150</v>
      </c>
      <c r="D17" s="3">
        <v>0.15</v>
      </c>
      <c r="E17" s="3">
        <v>0</v>
      </c>
      <c r="F17" s="3">
        <v>19.28</v>
      </c>
      <c r="G17" s="3">
        <v>78.75</v>
      </c>
      <c r="H17" s="3">
        <v>0.01</v>
      </c>
      <c r="I17" s="3">
        <v>9.75</v>
      </c>
      <c r="J17" s="3">
        <v>0</v>
      </c>
      <c r="K17" s="3">
        <v>0.08</v>
      </c>
      <c r="L17" s="3">
        <v>6</v>
      </c>
      <c r="M17" s="3">
        <v>2.25</v>
      </c>
      <c r="N17" s="3">
        <v>3.75</v>
      </c>
      <c r="O17" s="3">
        <v>0</v>
      </c>
    </row>
    <row r="18" spans="1:15" ht="15.75" thickBot="1" x14ac:dyDescent="0.3">
      <c r="A18" s="2"/>
      <c r="B18" s="3" t="s">
        <v>31</v>
      </c>
      <c r="C18" s="3">
        <v>45</v>
      </c>
      <c r="D18" s="3">
        <v>2.96</v>
      </c>
      <c r="E18" s="3">
        <v>0.39</v>
      </c>
      <c r="F18" s="3">
        <v>19.03</v>
      </c>
      <c r="G18" s="3">
        <v>91.8</v>
      </c>
      <c r="H18" s="3">
        <v>0.13</v>
      </c>
      <c r="I18" s="3">
        <v>0</v>
      </c>
      <c r="J18" s="3">
        <v>0</v>
      </c>
      <c r="K18" s="3">
        <v>1.03</v>
      </c>
      <c r="L18" s="3">
        <v>8.1</v>
      </c>
      <c r="M18" s="3">
        <v>8.61</v>
      </c>
      <c r="N18" s="3">
        <v>39.21</v>
      </c>
      <c r="O18" s="3">
        <v>1.8</v>
      </c>
    </row>
    <row r="19" spans="1:15" ht="15.75" thickBot="1" x14ac:dyDescent="0.3">
      <c r="A19" s="2"/>
      <c r="B19" s="3" t="s">
        <v>21</v>
      </c>
      <c r="C19" s="3">
        <f>SUM(C15:C18)+210</f>
        <v>575</v>
      </c>
      <c r="D19" s="4">
        <f>SUM(D14:D18)</f>
        <v>30.069999999999997</v>
      </c>
      <c r="E19" s="4">
        <f t="shared" ref="E19:O19" si="2">SUM(E14:E18)</f>
        <v>28.310000000000002</v>
      </c>
      <c r="F19" s="4">
        <f t="shared" si="2"/>
        <v>92.9</v>
      </c>
      <c r="G19" s="4">
        <f t="shared" si="2"/>
        <v>752.58999999999992</v>
      </c>
      <c r="H19" s="4">
        <f t="shared" si="2"/>
        <v>0.43000000000000005</v>
      </c>
      <c r="I19" s="4">
        <f t="shared" si="2"/>
        <v>21.91</v>
      </c>
      <c r="J19" s="4">
        <f t="shared" si="2"/>
        <v>21.09</v>
      </c>
      <c r="K19" s="4">
        <f t="shared" si="2"/>
        <v>1.55</v>
      </c>
      <c r="L19" s="4">
        <f t="shared" si="2"/>
        <v>94.409999999999982</v>
      </c>
      <c r="M19" s="4">
        <f t="shared" si="2"/>
        <v>157.40000000000003</v>
      </c>
      <c r="N19" s="4">
        <f t="shared" si="2"/>
        <v>426.77000000000004</v>
      </c>
      <c r="O19" s="4">
        <f t="shared" si="2"/>
        <v>10.06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39" thickBot="1" x14ac:dyDescent="0.3">
      <c r="A21" s="2"/>
      <c r="B21" s="3" t="s">
        <v>85</v>
      </c>
      <c r="C21" s="8" t="s">
        <v>102</v>
      </c>
      <c r="D21" s="3">
        <v>23.3</v>
      </c>
      <c r="E21" s="3">
        <v>15.3</v>
      </c>
      <c r="F21" s="3">
        <v>35.299999999999997</v>
      </c>
      <c r="G21" s="3">
        <v>367.7</v>
      </c>
      <c r="H21" s="3">
        <v>0</v>
      </c>
      <c r="I21" s="3">
        <v>3.4</v>
      </c>
      <c r="J21" s="3">
        <v>0.1</v>
      </c>
      <c r="K21" s="3">
        <v>1.8</v>
      </c>
      <c r="L21" s="3">
        <v>186.6</v>
      </c>
      <c r="M21" s="3">
        <v>32</v>
      </c>
      <c r="N21" s="3">
        <v>249.2</v>
      </c>
      <c r="O21" s="3">
        <v>1.1000000000000001</v>
      </c>
    </row>
    <row r="22" spans="1:15" ht="15.75" thickBot="1" x14ac:dyDescent="0.3">
      <c r="A22" s="2"/>
      <c r="B22" s="3" t="s">
        <v>114</v>
      </c>
      <c r="C22" s="3">
        <v>180</v>
      </c>
      <c r="D22" s="3">
        <v>0</v>
      </c>
      <c r="E22" s="3">
        <v>0</v>
      </c>
      <c r="F22" s="3">
        <v>15.92</v>
      </c>
      <c r="G22" s="3">
        <v>63.72</v>
      </c>
      <c r="H22" s="3">
        <v>0.54</v>
      </c>
      <c r="I22" s="3">
        <v>10.8</v>
      </c>
      <c r="J22" s="3">
        <v>0.45</v>
      </c>
      <c r="K22" s="3">
        <v>0</v>
      </c>
      <c r="L22" s="3">
        <v>8.1</v>
      </c>
      <c r="M22" s="3">
        <v>1.8</v>
      </c>
      <c r="N22" s="3">
        <v>0</v>
      </c>
      <c r="O22" s="3">
        <v>0</v>
      </c>
    </row>
    <row r="23" spans="1:15" ht="15.75" thickBot="1" x14ac:dyDescent="0.3">
      <c r="A23" s="2"/>
      <c r="B23" s="3" t="s">
        <v>21</v>
      </c>
      <c r="C23" s="3">
        <f>180+150</f>
        <v>330</v>
      </c>
      <c r="D23" s="4">
        <f>SUM(D21:D22)</f>
        <v>23.3</v>
      </c>
      <c r="E23" s="4">
        <f t="shared" ref="E23:O23" si="3">SUM(E21:E22)</f>
        <v>15.3</v>
      </c>
      <c r="F23" s="4">
        <v>3</v>
      </c>
      <c r="G23" s="4">
        <f t="shared" si="3"/>
        <v>431.41999999999996</v>
      </c>
      <c r="H23" s="4">
        <f t="shared" si="3"/>
        <v>0.54</v>
      </c>
      <c r="I23" s="4">
        <f t="shared" si="3"/>
        <v>14.200000000000001</v>
      </c>
      <c r="J23" s="4">
        <f t="shared" si="3"/>
        <v>0.55000000000000004</v>
      </c>
      <c r="K23" s="4">
        <f t="shared" si="3"/>
        <v>1.8</v>
      </c>
      <c r="L23" s="4">
        <f t="shared" si="3"/>
        <v>194.7</v>
      </c>
      <c r="M23" s="4">
        <f t="shared" si="3"/>
        <v>33.799999999999997</v>
      </c>
      <c r="N23" s="4">
        <f t="shared" si="3"/>
        <v>249.2</v>
      </c>
      <c r="O23" s="4">
        <f t="shared" si="3"/>
        <v>1.1000000000000001</v>
      </c>
    </row>
    <row r="24" spans="1:15" ht="15.75" thickBot="1" x14ac:dyDescent="0.3">
      <c r="A24" s="2"/>
      <c r="B24" s="3"/>
      <c r="C24" s="3" t="s">
        <v>2</v>
      </c>
      <c r="D24" s="3" t="s">
        <v>3</v>
      </c>
      <c r="E24" s="3" t="s">
        <v>34</v>
      </c>
      <c r="F24" s="3" t="s">
        <v>35</v>
      </c>
      <c r="G24" s="3" t="s">
        <v>6</v>
      </c>
      <c r="H24" s="3" t="s">
        <v>9</v>
      </c>
      <c r="I24" s="3" t="s">
        <v>10</v>
      </c>
      <c r="J24" s="3" t="s">
        <v>11</v>
      </c>
      <c r="K24" s="3" t="s">
        <v>12</v>
      </c>
      <c r="L24" s="3" t="s">
        <v>13</v>
      </c>
      <c r="M24" s="3" t="s">
        <v>14</v>
      </c>
      <c r="N24" s="3" t="s">
        <v>15</v>
      </c>
      <c r="O24" s="3" t="s">
        <v>16</v>
      </c>
    </row>
    <row r="25" spans="1:15" ht="15.75" thickBot="1" x14ac:dyDescent="0.3">
      <c r="A25" s="2"/>
      <c r="B25" s="3" t="s">
        <v>36</v>
      </c>
      <c r="C25" s="12">
        <f>C9+C12+C19+C23</f>
        <v>1415</v>
      </c>
      <c r="D25" s="12">
        <f>D9+D12+D19+D23</f>
        <v>62.8</v>
      </c>
      <c r="E25" s="12">
        <f t="shared" ref="E25:O25" si="4">E9+E12+E19+E23</f>
        <v>56.096000000000004</v>
      </c>
      <c r="F25" s="12">
        <f t="shared" si="4"/>
        <v>165.18</v>
      </c>
      <c r="G25" s="12">
        <f t="shared" si="4"/>
        <v>1610.92</v>
      </c>
      <c r="H25" s="12">
        <f t="shared" si="4"/>
        <v>1.1440000000000001</v>
      </c>
      <c r="I25" s="12">
        <f t="shared" si="4"/>
        <v>46.260000000000005</v>
      </c>
      <c r="J25" s="12">
        <f t="shared" si="4"/>
        <v>23.095000000000002</v>
      </c>
      <c r="K25" s="12">
        <f t="shared" si="4"/>
        <v>13.47</v>
      </c>
      <c r="L25" s="12">
        <f t="shared" si="4"/>
        <v>467.34999999999997</v>
      </c>
      <c r="M25" s="12">
        <f t="shared" si="4"/>
        <v>246.95000000000005</v>
      </c>
      <c r="N25" s="12">
        <f t="shared" si="4"/>
        <v>916.97</v>
      </c>
      <c r="O25" s="12">
        <f t="shared" si="4"/>
        <v>17.290000000000003</v>
      </c>
    </row>
    <row r="26" spans="1:15" ht="26.25" thickBot="1" x14ac:dyDescent="0.3">
      <c r="A26" s="2"/>
      <c r="B26" s="3" t="s">
        <v>37</v>
      </c>
      <c r="C26" s="3">
        <v>1950</v>
      </c>
      <c r="D26" s="4">
        <v>54</v>
      </c>
      <c r="E26" s="4">
        <v>60</v>
      </c>
      <c r="F26" s="4">
        <v>261</v>
      </c>
      <c r="G26" s="4">
        <v>1800</v>
      </c>
      <c r="H26" s="4">
        <v>0.9</v>
      </c>
      <c r="I26" s="4">
        <v>50</v>
      </c>
      <c r="J26" s="4">
        <v>0.5</v>
      </c>
      <c r="K26" s="4">
        <v>7</v>
      </c>
      <c r="L26" s="4">
        <v>900</v>
      </c>
      <c r="M26" s="4">
        <v>200</v>
      </c>
      <c r="N26" s="4">
        <v>1350</v>
      </c>
      <c r="O26" s="4">
        <v>10</v>
      </c>
    </row>
    <row r="27" spans="1:15" ht="15.75" x14ac:dyDescent="0.25">
      <c r="A27" s="14"/>
    </row>
  </sheetData>
  <mergeCells count="14">
    <mergeCell ref="A20:O20"/>
    <mergeCell ref="A1:O1"/>
    <mergeCell ref="G3:G4"/>
    <mergeCell ref="H3:K3"/>
    <mergeCell ref="L3:O3"/>
    <mergeCell ref="A5:O5"/>
    <mergeCell ref="A10:O10"/>
    <mergeCell ref="A13:O1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Normal="100" zoomScaleSheetLayoutView="100" workbookViewId="0">
      <selection activeCell="C29" sqref="C29"/>
    </sheetView>
  </sheetViews>
  <sheetFormatPr defaultRowHeight="15" x14ac:dyDescent="0.25"/>
  <cols>
    <col min="2" max="2" width="14.28515625" customWidth="1"/>
  </cols>
  <sheetData>
    <row r="1" spans="1:15" ht="18.75" x14ac:dyDescent="0.25">
      <c r="A1" s="20" t="s">
        <v>106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7" t="s">
        <v>86</v>
      </c>
      <c r="C2" s="7" t="s">
        <v>57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9.149999999999999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6.25" thickBot="1" x14ac:dyDescent="0.3">
      <c r="A6" s="2"/>
      <c r="B6" s="3" t="s">
        <v>87</v>
      </c>
      <c r="C6" s="3">
        <v>200</v>
      </c>
      <c r="D6" s="3">
        <v>5</v>
      </c>
      <c r="E6" s="3">
        <v>4</v>
      </c>
      <c r="F6" s="3">
        <v>24.2</v>
      </c>
      <c r="G6" s="3">
        <v>152</v>
      </c>
      <c r="H6" s="3">
        <v>0.06</v>
      </c>
      <c r="I6" s="3">
        <v>1.2</v>
      </c>
      <c r="J6" s="3">
        <v>0.01</v>
      </c>
      <c r="K6" s="3">
        <v>0</v>
      </c>
      <c r="L6" s="3">
        <v>148.08000000000001</v>
      </c>
      <c r="M6" s="3">
        <v>22.8</v>
      </c>
      <c r="N6" s="3">
        <v>131</v>
      </c>
      <c r="O6" s="3">
        <v>0.68</v>
      </c>
    </row>
    <row r="7" spans="1:15" ht="26.25" thickBot="1" x14ac:dyDescent="0.3">
      <c r="A7" s="2"/>
      <c r="B7" s="3" t="s">
        <v>59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5" ht="15.75" thickBot="1" x14ac:dyDescent="0.3">
      <c r="A8" s="2"/>
      <c r="B8" s="3" t="s">
        <v>41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5.2</v>
      </c>
      <c r="N8" s="3">
        <v>26</v>
      </c>
      <c r="O8" s="3">
        <v>0.4</v>
      </c>
    </row>
    <row r="9" spans="1:15" ht="15.75" thickBot="1" x14ac:dyDescent="0.3">
      <c r="A9" s="2"/>
      <c r="B9" s="3" t="s">
        <v>88</v>
      </c>
      <c r="C9" s="3">
        <v>180</v>
      </c>
      <c r="D9" s="3">
        <v>2.62</v>
      </c>
      <c r="E9" s="3">
        <v>2.2599999999999998</v>
      </c>
      <c r="F9" s="3">
        <v>22.32</v>
      </c>
      <c r="G9" s="3">
        <v>120.6</v>
      </c>
      <c r="H9" s="3">
        <v>3.5999999999999997E-2</v>
      </c>
      <c r="I9" s="3">
        <v>0.9</v>
      </c>
      <c r="J9" s="3">
        <v>0.02</v>
      </c>
      <c r="K9" s="3">
        <v>0</v>
      </c>
      <c r="L9" s="3">
        <v>108.9</v>
      </c>
      <c r="M9" s="3">
        <v>12.6</v>
      </c>
      <c r="N9" s="3">
        <v>81</v>
      </c>
      <c r="O9" s="3">
        <v>0.9</v>
      </c>
    </row>
    <row r="10" spans="1:15" ht="15.75" thickBot="1" x14ac:dyDescent="0.3">
      <c r="A10" s="2"/>
      <c r="B10" s="3" t="s">
        <v>21</v>
      </c>
      <c r="C10" s="3">
        <f>SUM(C6:C9)</f>
        <v>425</v>
      </c>
      <c r="D10" s="4">
        <f>SUM(D6:D9)</f>
        <v>10.620000000000001</v>
      </c>
      <c r="E10" s="4">
        <f t="shared" ref="E10:O10" si="0">SUM(E6:E9)</f>
        <v>11.559999999999999</v>
      </c>
      <c r="F10" s="4">
        <f t="shared" si="0"/>
        <v>67.12</v>
      </c>
      <c r="G10" s="4">
        <f t="shared" si="0"/>
        <v>414.79999999999995</v>
      </c>
      <c r="H10" s="4">
        <f t="shared" si="0"/>
        <v>9.6000000000000002E-2</v>
      </c>
      <c r="I10" s="4">
        <f t="shared" si="0"/>
        <v>2.1</v>
      </c>
      <c r="J10" s="4">
        <f t="shared" si="0"/>
        <v>0.03</v>
      </c>
      <c r="K10" s="4">
        <f t="shared" si="0"/>
        <v>0</v>
      </c>
      <c r="L10" s="4">
        <f t="shared" si="0"/>
        <v>265.18</v>
      </c>
      <c r="M10" s="4">
        <f t="shared" si="0"/>
        <v>40.6</v>
      </c>
      <c r="N10" s="4">
        <f t="shared" si="0"/>
        <v>239</v>
      </c>
      <c r="O10" s="4">
        <f t="shared" si="0"/>
        <v>1.98</v>
      </c>
    </row>
    <row r="11" spans="1:15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15.75" thickBot="1" x14ac:dyDescent="0.3">
      <c r="A12" s="2"/>
      <c r="B12" s="3" t="s">
        <v>42</v>
      </c>
      <c r="C12" s="3">
        <v>180</v>
      </c>
      <c r="D12" s="3">
        <v>0.18</v>
      </c>
      <c r="E12" s="3">
        <v>9.6000000000000002E-2</v>
      </c>
      <c r="F12" s="3">
        <v>13.5</v>
      </c>
      <c r="G12" s="3">
        <v>54</v>
      </c>
      <c r="H12" s="3">
        <v>0</v>
      </c>
      <c r="I12" s="3">
        <v>0</v>
      </c>
      <c r="J12" s="3">
        <v>0</v>
      </c>
      <c r="K12" s="3">
        <v>0</v>
      </c>
      <c r="L12" s="3">
        <v>4.5</v>
      </c>
      <c r="M12" s="3">
        <v>3.6</v>
      </c>
      <c r="N12" s="3">
        <v>7.2</v>
      </c>
      <c r="O12" s="3">
        <v>0.9</v>
      </c>
    </row>
    <row r="13" spans="1:15" ht="15.75" thickBot="1" x14ac:dyDescent="0.3">
      <c r="A13" s="2"/>
      <c r="B13" s="3" t="s">
        <v>21</v>
      </c>
      <c r="C13" s="3">
        <f>C12</f>
        <v>180</v>
      </c>
      <c r="D13" s="4">
        <f>SUM(D12)</f>
        <v>0.18</v>
      </c>
      <c r="E13" s="4">
        <f t="shared" ref="E13:O13" si="1">SUM(E12)</f>
        <v>9.6000000000000002E-2</v>
      </c>
      <c r="F13" s="4">
        <f t="shared" si="1"/>
        <v>13.5</v>
      </c>
      <c r="G13" s="4">
        <f t="shared" si="1"/>
        <v>54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4.5</v>
      </c>
      <c r="M13" s="4">
        <f t="shared" si="1"/>
        <v>3.6</v>
      </c>
      <c r="N13" s="4">
        <f t="shared" si="1"/>
        <v>7.2</v>
      </c>
      <c r="O13" s="4">
        <f t="shared" si="1"/>
        <v>0.9</v>
      </c>
    </row>
    <row r="14" spans="1:15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51.75" thickBot="1" x14ac:dyDescent="0.3">
      <c r="A15" s="2"/>
      <c r="B15" s="3" t="s">
        <v>89</v>
      </c>
      <c r="C15" s="8" t="s">
        <v>100</v>
      </c>
      <c r="D15" s="3">
        <v>9.6</v>
      </c>
      <c r="E15" s="3">
        <v>4.2</v>
      </c>
      <c r="F15" s="3">
        <v>19.399999999999999</v>
      </c>
      <c r="G15" s="3">
        <v>179</v>
      </c>
      <c r="H15" s="3">
        <v>0.14000000000000001</v>
      </c>
      <c r="I15" s="3">
        <v>73.599999999999994</v>
      </c>
      <c r="J15" s="3">
        <v>4.7</v>
      </c>
      <c r="K15" s="3">
        <v>3.8</v>
      </c>
      <c r="L15" s="3">
        <v>26.62</v>
      </c>
      <c r="M15" s="3">
        <v>45</v>
      </c>
      <c r="N15" s="3">
        <v>160</v>
      </c>
      <c r="O15" s="3">
        <v>1.25</v>
      </c>
    </row>
    <row r="16" spans="1:15" ht="15.75" thickBot="1" x14ac:dyDescent="0.3">
      <c r="A16" s="2"/>
      <c r="B16" s="3" t="s">
        <v>115</v>
      </c>
      <c r="C16" s="3">
        <v>150</v>
      </c>
      <c r="D16" s="3">
        <v>10.84</v>
      </c>
      <c r="E16" s="3">
        <v>24.23</v>
      </c>
      <c r="F16" s="3">
        <v>15.94</v>
      </c>
      <c r="G16" s="3">
        <v>321.20999999999998</v>
      </c>
      <c r="H16" s="3">
        <v>0.43</v>
      </c>
      <c r="I16" s="3">
        <v>0.77</v>
      </c>
      <c r="J16" s="3">
        <v>0.63</v>
      </c>
      <c r="K16" s="3">
        <v>2.0699999999999998</v>
      </c>
      <c r="L16" s="3">
        <v>23.3</v>
      </c>
      <c r="M16" s="3">
        <v>39.11</v>
      </c>
      <c r="N16" s="3">
        <v>185.33</v>
      </c>
      <c r="O16" s="3">
        <v>1.68</v>
      </c>
    </row>
    <row r="17" spans="1:15" ht="26.25" thickBot="1" x14ac:dyDescent="0.3">
      <c r="A17" s="2"/>
      <c r="B17" s="3" t="s">
        <v>90</v>
      </c>
      <c r="C17" s="3">
        <v>180</v>
      </c>
      <c r="D17" s="3">
        <v>0.12</v>
      </c>
      <c r="E17" s="3">
        <v>0.13700000000000001</v>
      </c>
      <c r="F17" s="3">
        <v>21.84</v>
      </c>
      <c r="G17" s="3">
        <v>83.62</v>
      </c>
      <c r="H17" s="3">
        <v>1.2E-2</v>
      </c>
      <c r="I17" s="3">
        <v>3.96</v>
      </c>
      <c r="J17" s="3">
        <v>0</v>
      </c>
      <c r="K17" s="3">
        <v>5.0000000000000001E-3</v>
      </c>
      <c r="L17" s="3">
        <v>8.4</v>
      </c>
      <c r="M17" s="3">
        <v>3.6</v>
      </c>
      <c r="N17" s="3">
        <v>2.4</v>
      </c>
      <c r="O17" s="3">
        <v>0.59</v>
      </c>
    </row>
    <row r="18" spans="1:15" ht="15.75" thickBot="1" x14ac:dyDescent="0.3">
      <c r="A18" s="2"/>
      <c r="B18" s="3" t="s">
        <v>31</v>
      </c>
      <c r="C18" s="3">
        <v>45</v>
      </c>
      <c r="D18" s="3">
        <v>2.96</v>
      </c>
      <c r="E18" s="3">
        <v>0.39</v>
      </c>
      <c r="F18" s="3">
        <v>19.03</v>
      </c>
      <c r="G18" s="3">
        <v>91.8</v>
      </c>
      <c r="H18" s="3">
        <v>0.13</v>
      </c>
      <c r="I18" s="3">
        <v>0</v>
      </c>
      <c r="J18" s="3">
        <v>0</v>
      </c>
      <c r="K18" s="3">
        <v>1.03</v>
      </c>
      <c r="L18" s="3">
        <v>8.1</v>
      </c>
      <c r="M18" s="3">
        <v>8.61</v>
      </c>
      <c r="N18" s="3">
        <v>39.21</v>
      </c>
      <c r="O18" s="3">
        <v>1.8</v>
      </c>
    </row>
    <row r="19" spans="1:15" ht="15.75" thickBot="1" x14ac:dyDescent="0.3">
      <c r="A19" s="2"/>
      <c r="B19" s="3" t="s">
        <v>21</v>
      </c>
      <c r="C19" s="3">
        <f>SUM(C16:C18)+210</f>
        <v>585</v>
      </c>
      <c r="D19" s="4">
        <f>SUM(D15:D18)</f>
        <v>23.52</v>
      </c>
      <c r="E19" s="4">
        <f t="shared" ref="E19:O19" si="2">SUM(E15:E18)</f>
        <v>28.957000000000001</v>
      </c>
      <c r="F19" s="4">
        <f t="shared" si="2"/>
        <v>76.209999999999994</v>
      </c>
      <c r="G19" s="4">
        <f t="shared" si="2"/>
        <v>675.62999999999988</v>
      </c>
      <c r="H19" s="4">
        <f t="shared" si="2"/>
        <v>0.71200000000000008</v>
      </c>
      <c r="I19" s="4">
        <f t="shared" si="2"/>
        <v>78.329999999999984</v>
      </c>
      <c r="J19" s="4">
        <f t="shared" si="2"/>
        <v>5.33</v>
      </c>
      <c r="K19" s="4">
        <f t="shared" si="2"/>
        <v>6.9049999999999994</v>
      </c>
      <c r="L19" s="4">
        <f t="shared" si="2"/>
        <v>66.42</v>
      </c>
      <c r="M19" s="4">
        <f t="shared" si="2"/>
        <v>96.32</v>
      </c>
      <c r="N19" s="4">
        <f t="shared" si="2"/>
        <v>386.94</v>
      </c>
      <c r="O19" s="4">
        <f t="shared" si="2"/>
        <v>5.3199999999999994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15.75" thickBot="1" x14ac:dyDescent="0.3">
      <c r="A21" s="2"/>
      <c r="B21" s="3" t="s">
        <v>91</v>
      </c>
      <c r="C21" s="3">
        <v>150</v>
      </c>
      <c r="D21" s="3">
        <v>3.1</v>
      </c>
      <c r="E21" s="3">
        <v>3.1</v>
      </c>
      <c r="F21" s="3">
        <v>13.4</v>
      </c>
      <c r="G21" s="3">
        <v>95.6</v>
      </c>
      <c r="H21" s="3">
        <v>0</v>
      </c>
      <c r="I21" s="3">
        <v>9.9</v>
      </c>
      <c r="J21" s="3">
        <v>0.6</v>
      </c>
      <c r="K21" s="3">
        <v>0.5</v>
      </c>
      <c r="L21" s="3">
        <v>66.8</v>
      </c>
      <c r="M21" s="3">
        <v>29.3</v>
      </c>
      <c r="N21" s="3">
        <v>72</v>
      </c>
      <c r="O21" s="3">
        <v>1</v>
      </c>
    </row>
    <row r="22" spans="1:15" ht="26.25" thickBot="1" x14ac:dyDescent="0.3">
      <c r="A22" s="2"/>
      <c r="B22" s="3" t="s">
        <v>92</v>
      </c>
      <c r="C22" s="3">
        <v>70</v>
      </c>
      <c r="D22" s="3">
        <v>3.44</v>
      </c>
      <c r="E22" s="3">
        <v>3.12</v>
      </c>
      <c r="F22" s="3">
        <v>0.04</v>
      </c>
      <c r="G22" s="3">
        <v>41.8</v>
      </c>
      <c r="H22" s="3">
        <v>0</v>
      </c>
      <c r="I22" s="3">
        <v>5.8</v>
      </c>
      <c r="J22" s="3">
        <v>0</v>
      </c>
      <c r="K22" s="3">
        <v>0</v>
      </c>
      <c r="L22" s="3">
        <v>5.8</v>
      </c>
      <c r="M22" s="3">
        <v>0</v>
      </c>
      <c r="N22" s="3">
        <v>0</v>
      </c>
      <c r="O22" s="3">
        <v>0.34</v>
      </c>
    </row>
    <row r="23" spans="1:15" ht="15.75" thickBot="1" x14ac:dyDescent="0.3">
      <c r="A23" s="16"/>
      <c r="B23" s="3" t="s">
        <v>41</v>
      </c>
      <c r="C23" s="3">
        <v>40</v>
      </c>
      <c r="D23" s="3">
        <v>3</v>
      </c>
      <c r="E23" s="3">
        <v>1.2</v>
      </c>
      <c r="F23" s="3">
        <v>20.6</v>
      </c>
      <c r="G23" s="3">
        <v>104.8</v>
      </c>
      <c r="H23" s="3">
        <v>0</v>
      </c>
      <c r="I23" s="3">
        <v>0</v>
      </c>
      <c r="J23" s="3">
        <v>0</v>
      </c>
      <c r="K23" s="3">
        <v>0</v>
      </c>
      <c r="L23" s="3">
        <v>7.6</v>
      </c>
      <c r="M23" s="3">
        <v>5.2</v>
      </c>
      <c r="N23" s="3">
        <v>26</v>
      </c>
      <c r="O23" s="3">
        <v>0.4</v>
      </c>
    </row>
    <row r="24" spans="1:15" ht="15.75" thickBot="1" x14ac:dyDescent="0.3">
      <c r="A24" s="2"/>
      <c r="B24" s="3" t="s">
        <v>20</v>
      </c>
      <c r="C24" s="3">
        <v>180</v>
      </c>
      <c r="D24" s="3">
        <v>0.18</v>
      </c>
      <c r="E24" s="3">
        <v>9.6000000000000002E-2</v>
      </c>
      <c r="F24" s="3">
        <v>13.5</v>
      </c>
      <c r="G24" s="3">
        <v>54</v>
      </c>
      <c r="H24" s="3">
        <v>0</v>
      </c>
      <c r="I24" s="3">
        <v>0</v>
      </c>
      <c r="J24" s="3">
        <v>0</v>
      </c>
      <c r="K24" s="3">
        <v>0</v>
      </c>
      <c r="L24" s="3">
        <v>4.5</v>
      </c>
      <c r="M24" s="3">
        <v>3.6</v>
      </c>
      <c r="N24" s="3">
        <v>7.2</v>
      </c>
      <c r="O24" s="3">
        <v>0.9</v>
      </c>
    </row>
    <row r="25" spans="1:15" ht="15.75" thickBot="1" x14ac:dyDescent="0.3">
      <c r="A25" s="2"/>
      <c r="B25" s="3" t="s">
        <v>21</v>
      </c>
      <c r="C25" s="3">
        <f>SUM(C21:C24)</f>
        <v>440</v>
      </c>
      <c r="D25" s="4">
        <f>SUM(D21:D24)</f>
        <v>9.7199999999999989</v>
      </c>
      <c r="E25" s="4">
        <f>SUM(E21:E24)</f>
        <v>7.5160000000000009</v>
      </c>
      <c r="F25" s="4">
        <f>SUM(F21:F24)</f>
        <v>47.54</v>
      </c>
      <c r="G25" s="4">
        <f>SUM(G21:G24)</f>
        <v>296.2</v>
      </c>
      <c r="H25" s="4">
        <f>SUM(H21:H24)</f>
        <v>0</v>
      </c>
      <c r="I25" s="4">
        <f>SUM(I21:I24)</f>
        <v>15.7</v>
      </c>
      <c r="J25" s="4">
        <f>SUM(J21:J24)</f>
        <v>0.6</v>
      </c>
      <c r="K25" s="4">
        <f>SUM(K21:K24)</f>
        <v>0.5</v>
      </c>
      <c r="L25" s="4">
        <f>SUM(L21:L24)</f>
        <v>84.699999999999989</v>
      </c>
      <c r="M25" s="4">
        <f>SUM(M21:M24)</f>
        <v>38.1</v>
      </c>
      <c r="N25" s="4">
        <f>SUM(N21:N24)</f>
        <v>105.2</v>
      </c>
      <c r="O25" s="4">
        <f>SUM(O21:O24)</f>
        <v>2.64</v>
      </c>
    </row>
    <row r="26" spans="1:15" ht="15.75" thickBot="1" x14ac:dyDescent="0.3">
      <c r="A26" s="2"/>
      <c r="B26" s="3"/>
      <c r="C26" s="3" t="s">
        <v>2</v>
      </c>
      <c r="D26" s="3" t="s">
        <v>3</v>
      </c>
      <c r="E26" s="3" t="s">
        <v>34</v>
      </c>
      <c r="F26" s="3" t="s">
        <v>35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15.75" thickBot="1" x14ac:dyDescent="0.3">
      <c r="A27" s="2"/>
      <c r="B27" s="3" t="s">
        <v>36</v>
      </c>
      <c r="C27" s="12">
        <f>C25+C19+C13+C10</f>
        <v>1630</v>
      </c>
      <c r="D27" s="12">
        <f>D25+D19+D13+D10</f>
        <v>44.039999999999992</v>
      </c>
      <c r="E27" s="12">
        <f>E25+E19+E13+E10</f>
        <v>48.128999999999991</v>
      </c>
      <c r="F27" s="12">
        <f>F25+F19+F13+F10</f>
        <v>204.37</v>
      </c>
      <c r="G27" s="12">
        <f>G25+G19+G13+G10</f>
        <v>1440.6299999999999</v>
      </c>
      <c r="H27" s="12">
        <f>H25+H19+H13+H10</f>
        <v>0.80800000000000005</v>
      </c>
      <c r="I27" s="12">
        <f>I25+I19+I13+I10</f>
        <v>96.129999999999981</v>
      </c>
      <c r="J27" s="12">
        <f>J25+J19+J13+J10</f>
        <v>5.96</v>
      </c>
      <c r="K27" s="12">
        <f>K25+K19+K13+K10</f>
        <v>7.4049999999999994</v>
      </c>
      <c r="L27" s="12">
        <f>L25+L19+L13+L10</f>
        <v>420.8</v>
      </c>
      <c r="M27" s="12">
        <f>M25+M19+M13+M10</f>
        <v>178.61999999999998</v>
      </c>
      <c r="N27" s="12">
        <f>N25+N19+N13+N10</f>
        <v>738.33999999999992</v>
      </c>
      <c r="O27" s="12">
        <f>O25+O19+O13+O10</f>
        <v>10.84</v>
      </c>
    </row>
    <row r="28" spans="1:15" ht="26.25" thickBot="1" x14ac:dyDescent="0.3">
      <c r="A28" s="2"/>
      <c r="B28" s="3" t="s">
        <v>37</v>
      </c>
      <c r="C28" s="3">
        <v>1950</v>
      </c>
      <c r="D28" s="4">
        <v>54</v>
      </c>
      <c r="E28" s="4">
        <v>60</v>
      </c>
      <c r="F28" s="4">
        <v>261</v>
      </c>
      <c r="G28" s="4">
        <v>1800</v>
      </c>
      <c r="H28" s="4">
        <v>0.9</v>
      </c>
      <c r="I28" s="4">
        <v>50</v>
      </c>
      <c r="J28" s="4">
        <v>0.5</v>
      </c>
      <c r="K28" s="4">
        <v>7</v>
      </c>
      <c r="L28" s="4">
        <v>900</v>
      </c>
      <c r="M28" s="4">
        <v>200</v>
      </c>
      <c r="N28" s="4">
        <v>1350</v>
      </c>
      <c r="O28" s="4">
        <v>10</v>
      </c>
    </row>
  </sheetData>
  <mergeCells count="14">
    <mergeCell ref="A20:O20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день 1 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  <vt:lpstr>'день 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2024-11-19T08:31:09Z</dcterms:modified>
</cp:coreProperties>
</file>